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TU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07" authorId="0">
      <text>
        <r>
          <rPr>
            <b/>
            <sz val="10"/>
            <color indexed="8"/>
            <rFont val="Arial1"/>
            <family val="0"/>
          </rPr>
          <t xml:space="preserve">Robert Neres:
</t>
        </r>
        <r>
          <rPr>
            <sz val="10"/>
            <color indexed="8"/>
            <rFont val="Arial1"/>
            <family val="0"/>
          </rPr>
          <t>O dingue está sem o descarte vai acrescentar ?</t>
        </r>
      </text>
    </comment>
  </commentList>
</comments>
</file>

<file path=xl/sharedStrings.xml><?xml version="1.0" encoding="utf-8"?>
<sst xmlns="http://schemas.openxmlformats.org/spreadsheetml/2006/main" count="800" uniqueCount="152">
  <si>
    <t>APURAÇÃO DO RANKING DA CLASSE OPTIMIST VETERANOS 2023</t>
  </si>
  <si>
    <t>Peso: 1,00</t>
  </si>
  <si>
    <t>Peso: 1,20</t>
  </si>
  <si>
    <t>OPTIMIST VETERANOS</t>
  </si>
  <si>
    <t>Taca Comod. 1 et</t>
  </si>
  <si>
    <t>Taca Comod. 2 et</t>
  </si>
  <si>
    <t>Copa Aniversario</t>
  </si>
  <si>
    <t>Torneio de Inverno</t>
  </si>
  <si>
    <t>Copa BTS</t>
  </si>
  <si>
    <t>Copa A. Belov</t>
  </si>
  <si>
    <t>1° Copa BTS</t>
  </si>
  <si>
    <t>2° Copa BTS</t>
  </si>
  <si>
    <t>Pontos das copas</t>
  </si>
  <si>
    <t>Camp. Baiano</t>
  </si>
  <si>
    <t>N/NE</t>
  </si>
  <si>
    <t>Totais</t>
  </si>
  <si>
    <t>Seq</t>
  </si>
  <si>
    <t>Tripulação</t>
  </si>
  <si>
    <t>Clube</t>
  </si>
  <si>
    <t>Regatas</t>
  </si>
  <si>
    <t>Pontos</t>
  </si>
  <si>
    <t>Partic.</t>
  </si>
  <si>
    <t>Descarte</t>
  </si>
  <si>
    <t>S/ Desc.</t>
  </si>
  <si>
    <t>C/ Desc.</t>
  </si>
  <si>
    <t>Particip.</t>
  </si>
  <si>
    <t>Assid.</t>
  </si>
  <si>
    <t>Desemp.</t>
  </si>
  <si>
    <t>1°</t>
  </si>
  <si>
    <t>Juliana Bastianelli</t>
  </si>
  <si>
    <t>2°</t>
  </si>
  <si>
    <t>Magno Macário</t>
  </si>
  <si>
    <t>3°</t>
  </si>
  <si>
    <t>Pedro Britto</t>
  </si>
  <si>
    <t>4°</t>
  </si>
  <si>
    <t>João Paz</t>
  </si>
  <si>
    <t>5°</t>
  </si>
  <si>
    <t>Bernado Bandeira</t>
  </si>
  <si>
    <t>6°</t>
  </si>
  <si>
    <t>Vincent Vogel</t>
  </si>
  <si>
    <t>7°</t>
  </si>
  <si>
    <t>Francisco Vogel</t>
  </si>
  <si>
    <t>8°</t>
  </si>
  <si>
    <t>Gustavo Werner</t>
  </si>
  <si>
    <t>11°</t>
  </si>
  <si>
    <t>Maria Carolina Ramos</t>
  </si>
  <si>
    <t>9°</t>
  </si>
  <si>
    <t>Lia Takimoto</t>
  </si>
  <si>
    <t>10°</t>
  </si>
  <si>
    <t>Emília Joazeiro</t>
  </si>
  <si>
    <t>13°</t>
  </si>
  <si>
    <t>Rafaella Rátis</t>
  </si>
  <si>
    <t>12°</t>
  </si>
  <si>
    <t>Gabriela Rabello</t>
  </si>
  <si>
    <t>14°</t>
  </si>
  <si>
    <t>Carolina Bandeira</t>
  </si>
  <si>
    <t>15°</t>
  </si>
  <si>
    <t>Maria Andari</t>
  </si>
  <si>
    <t>16°</t>
  </si>
  <si>
    <t>Heitor Amado</t>
  </si>
  <si>
    <t>17°</t>
  </si>
  <si>
    <t>Lucas Pereira Farias</t>
  </si>
  <si>
    <t>18°</t>
  </si>
  <si>
    <t>Rafaela Vieira</t>
  </si>
  <si>
    <t>19°</t>
  </si>
  <si>
    <t>Rafaela Ollero</t>
  </si>
  <si>
    <t>20°</t>
  </si>
  <si>
    <t>Arthur Alves</t>
  </si>
  <si>
    <t>21°</t>
  </si>
  <si>
    <t>Maria Antonia Faiçal</t>
  </si>
  <si>
    <t>APURAÇÃO DO RANKING DA CLASSE ILCA 2023</t>
  </si>
  <si>
    <t>ILCA 7</t>
  </si>
  <si>
    <t>YCB</t>
  </si>
  <si>
    <t>APURAÇÃO DO RANKING DA CLASSE OPTIMIST ESTREANTES 2023</t>
  </si>
  <si>
    <t>OPTIMIST ESTREANTES</t>
  </si>
  <si>
    <t>Carolina de Azevedo Bandeira</t>
  </si>
  <si>
    <t>Rafaela Gagno</t>
  </si>
  <si>
    <t>Eduardo Sampaio</t>
  </si>
  <si>
    <t>ILCA 6</t>
  </si>
  <si>
    <t xml:space="preserve">1° Copa BTS </t>
  </si>
  <si>
    <t xml:space="preserve">2° Copa BTS </t>
  </si>
  <si>
    <t>1º</t>
  </si>
  <si>
    <t>Carlos Henrique Krempser</t>
  </si>
  <si>
    <t>João Roberto de Souza Ramos</t>
  </si>
  <si>
    <t>ILCA 4</t>
  </si>
  <si>
    <t>2º</t>
  </si>
  <si>
    <t>3º</t>
  </si>
  <si>
    <t>4º</t>
  </si>
  <si>
    <t>5º</t>
  </si>
  <si>
    <t>6º</t>
  </si>
  <si>
    <t>APURAÇÃO DO RANKING DA CLASSE 420 2023</t>
  </si>
  <si>
    <t>Fernanda Peixoto / Catarina Robatto</t>
  </si>
  <si>
    <t>Fernanda Peixoto / Liah Kei Takimoto</t>
  </si>
  <si>
    <t>Fernanda Peixoto /  Renata Prazeres</t>
  </si>
  <si>
    <t>Bernardo Machado / Maria Julia</t>
  </si>
  <si>
    <t>João Roberto / Caio Sehbe</t>
  </si>
  <si>
    <t>Maria Pontes  / Lavinia Fainstein</t>
  </si>
  <si>
    <t>Maria Julia Chaves / Bernardo Queiroz</t>
  </si>
  <si>
    <t>Fernanda Peixoto / Carlos Eduardo Lopes</t>
  </si>
  <si>
    <t>APURAÇÃO DO RANKING DA CLASSE SNIPE 2023</t>
  </si>
  <si>
    <t>SNIPE</t>
  </si>
  <si>
    <t>Fernanda Peixoto / Caio Sehbe</t>
  </si>
  <si>
    <t>Mateus Tavares/ Rafael Rizzato</t>
  </si>
  <si>
    <t>Antonio Lopes / Geral Wicks</t>
  </si>
  <si>
    <t>Catarina  Robatto / Bernardo Machado</t>
  </si>
  <si>
    <t>Aldo Cunha / Lavínia Fainstein</t>
  </si>
  <si>
    <t>Bernardo Peixoto/ Antonio Carlos</t>
  </si>
  <si>
    <t>Fernanda Peixoto /  Carlos Eduardo</t>
  </si>
  <si>
    <t>APURAÇÃO DO RANKING DA CLASSE DINGUE 2023</t>
  </si>
  <si>
    <t>Dingue</t>
  </si>
  <si>
    <t xml:space="preserve">Guilherme Macedo / Andre Britto </t>
  </si>
  <si>
    <t xml:space="preserve">Ricardo Bittencourt / Mauricio Cunha </t>
  </si>
  <si>
    <t>Manoel Bandeira / Marcio Oliveira</t>
  </si>
  <si>
    <t>Guilherme Macedo / Morena Rezende</t>
  </si>
  <si>
    <t xml:space="preserve">Magno Freitas / Arthur Freitas </t>
  </si>
  <si>
    <t>Manuel Bandeira / Patricia Airam Rocha</t>
  </si>
  <si>
    <t>7º</t>
  </si>
  <si>
    <t>Alexandre Takimoto / Pablo Ramos</t>
  </si>
  <si>
    <t>8º</t>
  </si>
  <si>
    <t>Alexandre Takimoto / Flavia Yuri’</t>
  </si>
  <si>
    <t>9º</t>
  </si>
  <si>
    <t>Magno Macário / Joab Souza Maia</t>
  </si>
  <si>
    <t>10º</t>
  </si>
  <si>
    <t xml:space="preserve">João Victor / Gabriel Cidreira </t>
  </si>
  <si>
    <t>11º</t>
  </si>
  <si>
    <t>Emilia Joazeiro / Carol Ramos</t>
  </si>
  <si>
    <t>12º</t>
  </si>
  <si>
    <t>Magno Angelo /  Arthir Freitas</t>
  </si>
  <si>
    <t>13º</t>
  </si>
  <si>
    <t xml:space="preserve">Pedro Britto / Filipe Lessa </t>
  </si>
  <si>
    <t>14º</t>
  </si>
  <si>
    <t xml:space="preserve">Guilherme Macedo / Morgana Rezende  </t>
  </si>
  <si>
    <t>15º</t>
  </si>
  <si>
    <t>Eduardo Santana / Railan De Jesus</t>
  </si>
  <si>
    <t>16º</t>
  </si>
  <si>
    <t>Janime Zarife / Ana Luiza</t>
  </si>
  <si>
    <t>Gil Perin / Mariana Moura</t>
  </si>
  <si>
    <t>Juan Carlos / João Paulo</t>
  </si>
  <si>
    <t>APURAÇÃO DO RANKING DA CLASSE 29er 2023</t>
  </si>
  <si>
    <t>29er</t>
  </si>
  <si>
    <t>João Roberto / Carlos Eduardo Lopes</t>
  </si>
  <si>
    <t>João Britto / Ana Beatriz Rabelo</t>
  </si>
  <si>
    <t>Catarina  Robatto / Ana Beatriz Duarte</t>
  </si>
  <si>
    <t>Maria Julia Chaves / Caio Sehbe</t>
  </si>
  <si>
    <t>Fernanda Peixoto /  Caio Sehbe</t>
  </si>
  <si>
    <t>Catarina Robatto / Caio Sehbe</t>
  </si>
  <si>
    <t>Maria Pontes / Bernardo Machado</t>
  </si>
  <si>
    <t>APURAÇÃO DO RANKING DA CLASSE ILCA 7 2023</t>
  </si>
  <si>
    <t>Ricardo Scheible</t>
  </si>
  <si>
    <t>Jonas Penteado</t>
  </si>
  <si>
    <t>APURAÇÃO DO RANKING DA CLASSE ILCA 4 2023</t>
  </si>
  <si>
    <t>Magno Souto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</si>
</sst>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"/>
    <numFmt numFmtId="165" formatCode="0\ ;\(0\);\-#\ ;@\ "/>
    <numFmt numFmtId="166" formatCode="00.00"/>
  </numFmts>
  <fonts count="6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sz val="11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color indexed="21"/>
      <name val="Arial"/>
      <family val="2"/>
    </font>
    <font>
      <b/>
      <sz val="16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1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1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Border="0" applyProtection="0">
      <alignment/>
    </xf>
    <xf numFmtId="0" fontId="2" fillId="21" borderId="0" applyBorder="0" applyProtection="0">
      <alignment/>
    </xf>
    <xf numFmtId="0" fontId="3" fillId="22" borderId="0" applyBorder="0" applyProtection="0">
      <alignment/>
    </xf>
    <xf numFmtId="0" fontId="3" fillId="0" borderId="0" applyBorder="0" applyProtection="0">
      <alignment/>
    </xf>
    <xf numFmtId="0" fontId="4" fillId="23" borderId="0" applyBorder="0" applyProtection="0">
      <alignment/>
    </xf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1" applyNumberFormat="0" applyAlignment="0" applyProtection="0"/>
    <xf numFmtId="0" fontId="6" fillId="34" borderId="0" applyBorder="0" applyProtection="0">
      <alignment/>
    </xf>
    <xf numFmtId="0" fontId="7" fillId="0" borderId="0" applyBorder="0" applyProtection="0">
      <alignment/>
    </xf>
    <xf numFmtId="0" fontId="8" fillId="35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6" borderId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13" fillId="36" borderId="5" applyProtection="0">
      <alignment/>
    </xf>
    <xf numFmtId="9" fontId="1" fillId="0" borderId="0" applyFill="0" applyBorder="0" applyAlignment="0" applyProtection="0"/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Border="0" applyProtection="0">
      <alignment/>
    </xf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164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" wrapText="1"/>
    </xf>
    <xf numFmtId="165" fontId="20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4" fontId="16" fillId="40" borderId="11" xfId="0" applyNumberFormat="1" applyFont="1" applyFill="1" applyBorder="1" applyAlignment="1">
      <alignment horizontal="center" vertical="center"/>
    </xf>
    <xf numFmtId="164" fontId="16" fillId="40" borderId="11" xfId="0" applyNumberFormat="1" applyFont="1" applyFill="1" applyBorder="1" applyAlignment="1">
      <alignment horizontal="center"/>
    </xf>
    <xf numFmtId="164" fontId="16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164" fontId="16" fillId="41" borderId="11" xfId="0" applyNumberFormat="1" applyFont="1" applyFill="1" applyBorder="1" applyAlignment="1">
      <alignment/>
    </xf>
    <xf numFmtId="0" fontId="16" fillId="0" borderId="11" xfId="0" applyNumberFormat="1" applyFont="1" applyBorder="1" applyAlignment="1">
      <alignment/>
    </xf>
    <xf numFmtId="164" fontId="16" fillId="35" borderId="11" xfId="0" applyNumberFormat="1" applyFont="1" applyFill="1" applyBorder="1" applyAlignment="1">
      <alignment horizontal="center" vertical="center" wrapText="1"/>
    </xf>
    <xf numFmtId="164" fontId="16" fillId="42" borderId="11" xfId="0" applyNumberFormat="1" applyFont="1" applyFill="1" applyBorder="1" applyAlignment="1">
      <alignment horizontal="center" vertical="center"/>
    </xf>
    <xf numFmtId="164" fontId="19" fillId="43" borderId="11" xfId="0" applyNumberFormat="1" applyFont="1" applyFill="1" applyBorder="1" applyAlignment="1">
      <alignment vertical="center"/>
    </xf>
    <xf numFmtId="164" fontId="16" fillId="41" borderId="11" xfId="0" applyNumberFormat="1" applyFont="1" applyFill="1" applyBorder="1" applyAlignment="1">
      <alignment horizontal="center"/>
    </xf>
    <xf numFmtId="164" fontId="19" fillId="41" borderId="11" xfId="0" applyNumberFormat="1" applyFont="1" applyFill="1" applyBorder="1" applyAlignment="1">
      <alignment horizontal="center"/>
    </xf>
    <xf numFmtId="166" fontId="19" fillId="41" borderId="11" xfId="0" applyNumberFormat="1" applyFont="1" applyFill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16" fillId="0" borderId="11" xfId="0" applyNumberFormat="1" applyFont="1" applyBorder="1" applyAlignment="1">
      <alignment horizontal="center" wrapText="1"/>
    </xf>
    <xf numFmtId="164" fontId="16" fillId="44" borderId="11" xfId="0" applyNumberFormat="1" applyFont="1" applyFill="1" applyBorder="1" applyAlignment="1">
      <alignment horizontal="center"/>
    </xf>
    <xf numFmtId="164" fontId="16" fillId="35" borderId="11" xfId="0" applyNumberFormat="1" applyFont="1" applyFill="1" applyBorder="1" applyAlignment="1">
      <alignment horizontal="center"/>
    </xf>
    <xf numFmtId="164" fontId="16" fillId="45" borderId="11" xfId="0" applyNumberFormat="1" applyFont="1" applyFill="1" applyBorder="1" applyAlignment="1">
      <alignment horizontal="center"/>
    </xf>
    <xf numFmtId="164" fontId="19" fillId="43" borderId="11" xfId="0" applyNumberFormat="1" applyFont="1" applyFill="1" applyBorder="1" applyAlignment="1">
      <alignment horizontal="center"/>
    </xf>
    <xf numFmtId="164" fontId="16" fillId="46" borderId="11" xfId="0" applyNumberFormat="1" applyFont="1" applyFill="1" applyBorder="1" applyAlignment="1">
      <alignment horizontal="center"/>
    </xf>
    <xf numFmtId="164" fontId="16" fillId="47" borderId="11" xfId="0" applyNumberFormat="1" applyFont="1" applyFill="1" applyBorder="1" applyAlignment="1">
      <alignment horizontal="center"/>
    </xf>
    <xf numFmtId="165" fontId="21" fillId="48" borderId="11" xfId="0" applyNumberFormat="1" applyFont="1" applyFill="1" applyBorder="1" applyAlignment="1">
      <alignment/>
    </xf>
    <xf numFmtId="166" fontId="19" fillId="45" borderId="11" xfId="0" applyNumberFormat="1" applyFont="1" applyFill="1" applyBorder="1" applyAlignment="1">
      <alignment horizontal="center"/>
    </xf>
    <xf numFmtId="164" fontId="16" fillId="49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/>
    </xf>
    <xf numFmtId="164" fontId="23" fillId="41" borderId="11" xfId="0" applyNumberFormat="1" applyFont="1" applyFill="1" applyBorder="1" applyAlignment="1">
      <alignment horizontal="center"/>
    </xf>
    <xf numFmtId="164" fontId="23" fillId="49" borderId="11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 wrapText="1"/>
    </xf>
    <xf numFmtId="164" fontId="19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4" fontId="16" fillId="0" borderId="12" xfId="0" applyNumberFormat="1" applyFont="1" applyBorder="1" applyAlignment="1">
      <alignment horizontal="center" vertical="center"/>
    </xf>
    <xf numFmtId="164" fontId="16" fillId="41" borderId="12" xfId="0" applyNumberFormat="1" applyFont="1" applyFill="1" applyBorder="1" applyAlignment="1">
      <alignment/>
    </xf>
    <xf numFmtId="164" fontId="16" fillId="40" borderId="12" xfId="0" applyNumberFormat="1" applyFont="1" applyFill="1" applyBorder="1" applyAlignment="1">
      <alignment horizontal="center"/>
    </xf>
    <xf numFmtId="164" fontId="16" fillId="42" borderId="11" xfId="0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/>
    </xf>
    <xf numFmtId="165" fontId="15" fillId="0" borderId="0" xfId="0" applyNumberFormat="1" applyFont="1" applyAlignment="1">
      <alignment horizontal="center"/>
    </xf>
    <xf numFmtId="0" fontId="26" fillId="0" borderId="11" xfId="0" applyNumberFormat="1" applyFont="1" applyBorder="1" applyAlignment="1">
      <alignment horizontal="left"/>
    </xf>
    <xf numFmtId="164" fontId="2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164" fontId="16" fillId="41" borderId="0" xfId="0" applyNumberFormat="1" applyFont="1" applyFill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23" fillId="41" borderId="0" xfId="0" applyNumberFormat="1" applyFont="1" applyFill="1" applyBorder="1" applyAlignment="1">
      <alignment horizontal="center"/>
    </xf>
    <xf numFmtId="164" fontId="23" fillId="49" borderId="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164" fontId="23" fillId="0" borderId="11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64" fontId="18" fillId="50" borderId="11" xfId="0" applyNumberFormat="1" applyFont="1" applyFill="1" applyBorder="1" applyAlignment="1">
      <alignment horizontal="center"/>
    </xf>
    <xf numFmtId="164" fontId="19" fillId="51" borderId="11" xfId="0" applyNumberFormat="1" applyFont="1" applyFill="1" applyBorder="1" applyAlignment="1">
      <alignment horizontal="center"/>
    </xf>
    <xf numFmtId="164" fontId="18" fillId="52" borderId="11" xfId="0" applyNumberFormat="1" applyFont="1" applyFill="1" applyBorder="1" applyAlignment="1">
      <alignment horizontal="center"/>
    </xf>
    <xf numFmtId="164" fontId="16" fillId="40" borderId="11" xfId="0" applyNumberFormat="1" applyFont="1" applyFill="1" applyBorder="1" applyAlignment="1">
      <alignment horizontal="center" vertical="center"/>
    </xf>
    <xf numFmtId="164" fontId="16" fillId="40" borderId="11" xfId="0" applyNumberFormat="1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>
      <alignment/>
    </xf>
    <xf numFmtId="164" fontId="16" fillId="52" borderId="11" xfId="0" applyNumberFormat="1" applyFont="1" applyFill="1" applyBorder="1" applyAlignment="1">
      <alignment horizontal="center" vertical="center" wrapText="1"/>
    </xf>
    <xf numFmtId="164" fontId="16" fillId="40" borderId="11" xfId="0" applyNumberFormat="1" applyFont="1" applyFill="1" applyBorder="1" applyAlignment="1">
      <alignment horizontal="center"/>
    </xf>
    <xf numFmtId="166" fontId="19" fillId="21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51" borderId="11" xfId="0" applyNumberFormat="1" applyFill="1" applyBorder="1" applyAlignment="1">
      <alignment/>
    </xf>
    <xf numFmtId="0" fontId="25" fillId="40" borderId="11" xfId="0" applyNumberFormat="1" applyFont="1" applyFill="1" applyBorder="1" applyAlignment="1">
      <alignment horizontal="center" vertical="center"/>
    </xf>
    <xf numFmtId="164" fontId="28" fillId="52" borderId="11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cf1" xfId="42"/>
    <cellStyle name="cf10" xfId="43"/>
    <cellStyle name="cf11" xfId="44"/>
    <cellStyle name="cf2" xfId="45"/>
    <cellStyle name="cf3" xfId="46"/>
    <cellStyle name="cf4" xfId="47"/>
    <cellStyle name="cf5" xfId="48"/>
    <cellStyle name="cf6" xfId="49"/>
    <cellStyle name="cf7" xfId="50"/>
    <cellStyle name="cf8" xfId="51"/>
    <cellStyle name="cf9" xfId="52"/>
    <cellStyle name="Ênfase1" xfId="53"/>
    <cellStyle name="Ênfase2" xfId="54"/>
    <cellStyle name="Ênfase3" xfId="55"/>
    <cellStyle name="Ênfase4" xfId="56"/>
    <cellStyle name="Ênfase5" xfId="57"/>
    <cellStyle name="Ênfase6" xfId="58"/>
    <cellStyle name="Entrada" xfId="59"/>
    <cellStyle name="Error 1" xfId="60"/>
    <cellStyle name="Footnote 1" xfId="61"/>
    <cellStyle name="Good 1" xfId="62"/>
    <cellStyle name="Heading 1 1" xfId="63"/>
    <cellStyle name="Heading 2 1" xfId="64"/>
    <cellStyle name="Heading 3" xfId="65"/>
    <cellStyle name="Currency" xfId="66"/>
    <cellStyle name="Currency [0]" xfId="67"/>
    <cellStyle name="Neutral 1" xfId="68"/>
    <cellStyle name="Neutro" xfId="69"/>
    <cellStyle name="Nota" xfId="70"/>
    <cellStyle name="Note 1" xfId="71"/>
    <cellStyle name="Percent" xfId="72"/>
    <cellStyle name="Ruim" xfId="73"/>
    <cellStyle name="Saída" xfId="74"/>
    <cellStyle name="Comma [0]" xfId="75"/>
    <cellStyle name="Status 1" xfId="76"/>
    <cellStyle name="Text 1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Warning 1" xfId="87"/>
  </cellStyles>
  <dxfs count="36"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6"/>
      </font>
      <fill>
        <patternFill patternType="none">
          <fgColor indexed="64"/>
          <bgColor indexed="65"/>
        </patternFill>
      </fill>
    </dxf>
    <dxf>
      <font>
        <b val="0"/>
        <sz val="11"/>
        <color rgb="FF9C0006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600"/>
      <rgbColor rgb="00000080"/>
      <rgbColor rgb="009966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D966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85" zoomScaleNormal="85" zoomScalePageLayoutView="0" workbookViewId="0" topLeftCell="A158">
      <selection activeCell="AH182" sqref="AH182"/>
    </sheetView>
  </sheetViews>
  <sheetFormatPr defaultColWidth="11.5" defaultRowHeight="14.25"/>
  <cols>
    <col min="1" max="1" width="3.3984375" style="1" customWidth="1"/>
    <col min="2" max="2" width="25.8984375" style="1" customWidth="1"/>
    <col min="3" max="3" width="4.09765625" style="1" customWidth="1"/>
    <col min="4" max="4" width="5.5" style="1" customWidth="1"/>
    <col min="5" max="5" width="5.09765625" style="1" customWidth="1"/>
    <col min="6" max="9" width="5.59765625" style="1" customWidth="1"/>
    <col min="10" max="11" width="5.8984375" style="1" customWidth="1"/>
    <col min="12" max="12" width="5.3984375" style="1" hidden="1" customWidth="1"/>
    <col min="13" max="13" width="4.09765625" style="1" hidden="1" customWidth="1"/>
    <col min="14" max="14" width="5.3984375" style="1" customWidth="1"/>
    <col min="15" max="15" width="4.09765625" style="1" customWidth="1"/>
    <col min="16" max="16" width="5.3984375" style="1" customWidth="1"/>
    <col min="17" max="17" width="4.09765625" style="1" customWidth="1"/>
    <col min="18" max="18" width="5.8984375" style="1" customWidth="1"/>
    <col min="19" max="19" width="4.5" style="1" customWidth="1"/>
    <col min="20" max="21" width="4.09765625" style="1" hidden="1" customWidth="1"/>
    <col min="22" max="22" width="5.8984375" style="1" customWidth="1"/>
    <col min="23" max="23" width="5" style="1" customWidth="1"/>
    <col min="24" max="24" width="6" style="1" customWidth="1"/>
    <col min="25" max="25" width="5.19921875" style="1" customWidth="1"/>
    <col min="26" max="26" width="4.3984375" style="1" customWidth="1"/>
    <col min="27" max="27" width="5" style="1" hidden="1" customWidth="1"/>
    <col min="28" max="28" width="4" style="1" hidden="1" customWidth="1"/>
    <col min="29" max="30" width="5.5" style="1" customWidth="1"/>
    <col min="31" max="31" width="5.8984375" style="1" customWidth="1"/>
    <col min="32" max="32" width="6.3984375" style="1" customWidth="1"/>
    <col min="33" max="33" width="4.59765625" style="1" customWidth="1"/>
    <col min="34" max="16384" width="11.5" style="1" customWidth="1"/>
  </cols>
  <sheetData>
    <row r="1" spans="1:32" ht="68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ht="9" customHeight="1">
      <c r="A2" s="2"/>
    </row>
    <row r="3" spans="1:33" ht="12.75" customHeight="1">
      <c r="A3" s="3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0" t="s">
        <v>1</v>
      </c>
      <c r="W3" s="60"/>
      <c r="X3" s="60"/>
      <c r="Y3" s="61" t="s">
        <v>2</v>
      </c>
      <c r="Z3" s="61"/>
      <c r="AA3" s="61" t="s">
        <v>2</v>
      </c>
      <c r="AB3" s="61"/>
      <c r="AC3" s="3"/>
      <c r="AD3" s="3"/>
      <c r="AE3" s="6"/>
      <c r="AF3" s="7"/>
      <c r="AG3" s="4"/>
    </row>
    <row r="4" spans="1:33" ht="20.25" customHeight="1">
      <c r="A4" s="62" t="s">
        <v>3</v>
      </c>
      <c r="B4" s="62"/>
      <c r="C4" s="62"/>
      <c r="D4" s="63" t="s">
        <v>4</v>
      </c>
      <c r="E4" s="63"/>
      <c r="F4" s="63" t="s">
        <v>5</v>
      </c>
      <c r="G4" s="63"/>
      <c r="H4" s="63" t="s">
        <v>6</v>
      </c>
      <c r="I4" s="63"/>
      <c r="J4" s="63" t="s">
        <v>7</v>
      </c>
      <c r="K4" s="63"/>
      <c r="L4" s="64" t="s">
        <v>8</v>
      </c>
      <c r="M4" s="64"/>
      <c r="N4" s="64" t="s">
        <v>9</v>
      </c>
      <c r="O4" s="64"/>
      <c r="P4" s="63" t="s">
        <v>10</v>
      </c>
      <c r="Q4" s="63"/>
      <c r="R4" s="63" t="s">
        <v>11</v>
      </c>
      <c r="S4" s="63"/>
      <c r="T4" s="65"/>
      <c r="U4" s="65"/>
      <c r="V4" s="66" t="s">
        <v>12</v>
      </c>
      <c r="W4" s="66"/>
      <c r="X4" s="66"/>
      <c r="Y4" s="67" t="s">
        <v>13</v>
      </c>
      <c r="Z4" s="67"/>
      <c r="AA4" s="63" t="s">
        <v>14</v>
      </c>
      <c r="AB4" s="63"/>
      <c r="AC4" s="68" t="s">
        <v>15</v>
      </c>
      <c r="AD4" s="68"/>
      <c r="AE4" s="68"/>
      <c r="AF4" s="68"/>
      <c r="AG4" s="4"/>
    </row>
    <row r="5" spans="1:33" ht="12.75" customHeight="1">
      <c r="A5" s="63" t="s">
        <v>16</v>
      </c>
      <c r="B5" s="69" t="s">
        <v>17</v>
      </c>
      <c r="C5" s="69" t="s">
        <v>18</v>
      </c>
      <c r="D5" s="10" t="s">
        <v>19</v>
      </c>
      <c r="E5" s="11">
        <v>0</v>
      </c>
      <c r="F5" s="10" t="s">
        <v>19</v>
      </c>
      <c r="G5" s="10">
        <v>3</v>
      </c>
      <c r="H5" s="10" t="s">
        <v>19</v>
      </c>
      <c r="I5" s="10">
        <v>4</v>
      </c>
      <c r="J5" s="10" t="s">
        <v>19</v>
      </c>
      <c r="K5" s="10">
        <v>4</v>
      </c>
      <c r="L5" s="10" t="s">
        <v>19</v>
      </c>
      <c r="N5" s="10" t="s">
        <v>19</v>
      </c>
      <c r="O5" s="10">
        <v>6</v>
      </c>
      <c r="P5" s="10" t="s">
        <v>19</v>
      </c>
      <c r="Q5" s="10">
        <v>5</v>
      </c>
      <c r="R5" s="10" t="s">
        <v>19</v>
      </c>
      <c r="S5" s="10">
        <v>5</v>
      </c>
      <c r="T5" s="10"/>
      <c r="U5" s="10"/>
      <c r="V5" s="66"/>
      <c r="W5" s="66"/>
      <c r="X5" s="66"/>
      <c r="Y5" s="10" t="s">
        <v>19</v>
      </c>
      <c r="Z5" s="10">
        <v>6</v>
      </c>
      <c r="AA5" s="10" t="s">
        <v>19</v>
      </c>
      <c r="AB5" s="10"/>
      <c r="AC5" s="68"/>
      <c r="AD5" s="68"/>
      <c r="AE5" s="68"/>
      <c r="AF5" s="68"/>
      <c r="AG5" s="4"/>
    </row>
    <row r="6" spans="1:33" ht="12.75" customHeight="1">
      <c r="A6" s="63"/>
      <c r="B6" s="63"/>
      <c r="C6" s="63"/>
      <c r="D6" s="12" t="s">
        <v>20</v>
      </c>
      <c r="E6" s="13" t="s">
        <v>21</v>
      </c>
      <c r="F6" s="12" t="s">
        <v>20</v>
      </c>
      <c r="G6" s="13" t="s">
        <v>21</v>
      </c>
      <c r="H6" s="12" t="s">
        <v>20</v>
      </c>
      <c r="I6" s="13" t="s">
        <v>21</v>
      </c>
      <c r="J6" s="12" t="s">
        <v>20</v>
      </c>
      <c r="K6" s="13" t="s">
        <v>21</v>
      </c>
      <c r="L6" s="12" t="s">
        <v>20</v>
      </c>
      <c r="N6" s="12" t="s">
        <v>20</v>
      </c>
      <c r="O6" s="13" t="s">
        <v>21</v>
      </c>
      <c r="P6" s="12" t="s">
        <v>20</v>
      </c>
      <c r="Q6" s="13" t="s">
        <v>21</v>
      </c>
      <c r="R6" s="12" t="s">
        <v>20</v>
      </c>
      <c r="S6" s="13" t="s">
        <v>21</v>
      </c>
      <c r="T6" s="13"/>
      <c r="U6" s="13"/>
      <c r="V6" s="14" t="s">
        <v>22</v>
      </c>
      <c r="W6" s="15" t="s">
        <v>23</v>
      </c>
      <c r="X6" s="16" t="s">
        <v>24</v>
      </c>
      <c r="Y6" s="17" t="s">
        <v>20</v>
      </c>
      <c r="Z6" s="11" t="s">
        <v>21</v>
      </c>
      <c r="AA6" s="12" t="s">
        <v>20</v>
      </c>
      <c r="AB6" s="13" t="s">
        <v>21</v>
      </c>
      <c r="AC6" s="18" t="s">
        <v>19</v>
      </c>
      <c r="AD6" s="18" t="s">
        <v>25</v>
      </c>
      <c r="AE6" s="19" t="s">
        <v>26</v>
      </c>
      <c r="AF6" s="19" t="s">
        <v>27</v>
      </c>
      <c r="AG6" s="4"/>
    </row>
    <row r="7" spans="1:33" ht="12.75" customHeight="1">
      <c r="A7" s="11" t="s">
        <v>28</v>
      </c>
      <c r="B7" s="20" t="s">
        <v>29</v>
      </c>
      <c r="C7" s="21"/>
      <c r="D7" s="22">
        <v>0</v>
      </c>
      <c r="E7" s="11">
        <v>0</v>
      </c>
      <c r="F7" s="22">
        <v>2</v>
      </c>
      <c r="G7" s="11">
        <v>3</v>
      </c>
      <c r="H7" s="17">
        <v>2</v>
      </c>
      <c r="I7" s="11">
        <v>4</v>
      </c>
      <c r="J7" s="17">
        <v>1</v>
      </c>
      <c r="K7" s="11">
        <v>4</v>
      </c>
      <c r="N7" s="17">
        <v>1</v>
      </c>
      <c r="O7" s="10">
        <v>6</v>
      </c>
      <c r="P7" s="22">
        <v>1</v>
      </c>
      <c r="Q7" s="11">
        <v>5</v>
      </c>
      <c r="R7" s="22">
        <v>2</v>
      </c>
      <c r="S7" s="11">
        <v>5</v>
      </c>
      <c r="T7" s="11"/>
      <c r="U7" s="11"/>
      <c r="V7" s="23">
        <f aca="true" t="shared" si="0" ref="V7:V14">MAX(D7,F7,H7,J7,N7,P7,R7)</f>
        <v>2</v>
      </c>
      <c r="W7" s="24">
        <f aca="true" t="shared" si="1" ref="W7:W27">D7+F7+H7+J7+N7+P7+R7</f>
        <v>9</v>
      </c>
      <c r="X7" s="25">
        <f aca="true" t="shared" si="2" ref="X7:X27">W7-V7</f>
        <v>7</v>
      </c>
      <c r="Y7" s="17">
        <v>1</v>
      </c>
      <c r="Z7" s="11">
        <v>6</v>
      </c>
      <c r="AA7" s="17"/>
      <c r="AB7" s="11"/>
      <c r="AC7" s="26">
        <f aca="true" t="shared" si="3" ref="AC7:AC27">$E$5+$G$5+$I$5+$K$5+$Q$5+$O$5+$S$5+$Z$5</f>
        <v>33</v>
      </c>
      <c r="AD7" s="27">
        <f aca="true" t="shared" si="4" ref="AD7:AD27">E7+G7+I7+K7+Q7+O7+S7+Z7</f>
        <v>33</v>
      </c>
      <c r="AE7" s="28">
        <f aca="true" t="shared" si="5" ref="AE7:AE27">AD7*100/AC7</f>
        <v>100</v>
      </c>
      <c r="AF7" s="29">
        <f aca="true" t="shared" si="6" ref="AF7:AF27">X7+(Y7+AA7)*1.2</f>
        <v>8.2</v>
      </c>
      <c r="AG7" s="4"/>
    </row>
    <row r="8" spans="1:33" ht="12.75" customHeight="1">
      <c r="A8" s="11" t="s">
        <v>30</v>
      </c>
      <c r="B8" s="20" t="s">
        <v>31</v>
      </c>
      <c r="C8" s="21"/>
      <c r="D8" s="22">
        <v>0</v>
      </c>
      <c r="E8" s="11">
        <v>0</v>
      </c>
      <c r="F8" s="22">
        <v>3</v>
      </c>
      <c r="G8" s="11">
        <v>0</v>
      </c>
      <c r="H8" s="17">
        <v>1</v>
      </c>
      <c r="I8" s="11">
        <v>4</v>
      </c>
      <c r="J8" s="17">
        <v>5</v>
      </c>
      <c r="K8" s="11">
        <v>4</v>
      </c>
      <c r="N8" s="17">
        <v>7</v>
      </c>
      <c r="O8" s="10">
        <v>6</v>
      </c>
      <c r="P8" s="22">
        <v>2</v>
      </c>
      <c r="Q8" s="11">
        <v>5</v>
      </c>
      <c r="R8" s="22">
        <v>3</v>
      </c>
      <c r="S8" s="11">
        <v>5</v>
      </c>
      <c r="T8" s="11"/>
      <c r="U8" s="11"/>
      <c r="V8" s="23">
        <f t="shared" si="0"/>
        <v>7</v>
      </c>
      <c r="W8" s="24">
        <f t="shared" si="1"/>
        <v>21</v>
      </c>
      <c r="X8" s="25">
        <f t="shared" si="2"/>
        <v>14</v>
      </c>
      <c r="Y8" s="17">
        <v>3</v>
      </c>
      <c r="Z8" s="11">
        <v>6</v>
      </c>
      <c r="AA8" s="17"/>
      <c r="AB8" s="11"/>
      <c r="AC8" s="26">
        <f t="shared" si="3"/>
        <v>33</v>
      </c>
      <c r="AD8" s="27">
        <f t="shared" si="4"/>
        <v>30</v>
      </c>
      <c r="AE8" s="28">
        <f t="shared" si="5"/>
        <v>90.9090909090909</v>
      </c>
      <c r="AF8" s="29">
        <f t="shared" si="6"/>
        <v>17.6</v>
      </c>
      <c r="AG8" s="4"/>
    </row>
    <row r="9" spans="1:33" ht="12.75" customHeight="1">
      <c r="A9" s="11" t="s">
        <v>32</v>
      </c>
      <c r="B9" s="20" t="s">
        <v>33</v>
      </c>
      <c r="C9" s="21"/>
      <c r="D9" s="22">
        <v>0</v>
      </c>
      <c r="E9" s="11">
        <v>0</v>
      </c>
      <c r="F9" s="22">
        <v>5</v>
      </c>
      <c r="G9" s="11">
        <v>3</v>
      </c>
      <c r="H9" s="17">
        <v>14</v>
      </c>
      <c r="I9" s="11">
        <v>0</v>
      </c>
      <c r="J9" s="17">
        <v>3</v>
      </c>
      <c r="K9" s="11">
        <v>4</v>
      </c>
      <c r="N9" s="17">
        <v>3</v>
      </c>
      <c r="O9" s="10">
        <v>6</v>
      </c>
      <c r="P9" s="22">
        <v>5</v>
      </c>
      <c r="Q9" s="11">
        <v>5</v>
      </c>
      <c r="R9" s="22">
        <v>1</v>
      </c>
      <c r="S9" s="11">
        <v>5</v>
      </c>
      <c r="T9" s="11"/>
      <c r="U9" s="11"/>
      <c r="V9" s="23">
        <f t="shared" si="0"/>
        <v>14</v>
      </c>
      <c r="W9" s="24">
        <f t="shared" si="1"/>
        <v>31</v>
      </c>
      <c r="X9" s="25">
        <f t="shared" si="2"/>
        <v>17</v>
      </c>
      <c r="Y9" s="17">
        <v>4</v>
      </c>
      <c r="Z9" s="11">
        <v>6</v>
      </c>
      <c r="AA9" s="17"/>
      <c r="AB9" s="11"/>
      <c r="AC9" s="26">
        <f t="shared" si="3"/>
        <v>33</v>
      </c>
      <c r="AD9" s="27">
        <f t="shared" si="4"/>
        <v>29</v>
      </c>
      <c r="AE9" s="28">
        <f t="shared" si="5"/>
        <v>87.87878787878788</v>
      </c>
      <c r="AF9" s="29">
        <f t="shared" si="6"/>
        <v>21.8</v>
      </c>
      <c r="AG9" s="4"/>
    </row>
    <row r="10" spans="1:33" ht="12.75" customHeight="1">
      <c r="A10" s="11" t="s">
        <v>34</v>
      </c>
      <c r="B10" s="20" t="s">
        <v>35</v>
      </c>
      <c r="C10" s="21"/>
      <c r="D10" s="22">
        <v>0</v>
      </c>
      <c r="E10" s="11">
        <v>0</v>
      </c>
      <c r="F10" s="22">
        <v>6</v>
      </c>
      <c r="G10" s="11">
        <v>3</v>
      </c>
      <c r="H10" s="17">
        <v>3</v>
      </c>
      <c r="I10" s="11">
        <v>4</v>
      </c>
      <c r="J10" s="17">
        <v>4</v>
      </c>
      <c r="K10" s="11">
        <v>4</v>
      </c>
      <c r="N10" s="17">
        <v>6</v>
      </c>
      <c r="O10" s="10">
        <v>6</v>
      </c>
      <c r="P10" s="22">
        <v>3</v>
      </c>
      <c r="Q10" s="11">
        <v>5</v>
      </c>
      <c r="R10" s="22">
        <v>7</v>
      </c>
      <c r="S10" s="11">
        <v>5</v>
      </c>
      <c r="T10" s="11"/>
      <c r="U10" s="11"/>
      <c r="V10" s="23">
        <f t="shared" si="0"/>
        <v>7</v>
      </c>
      <c r="W10" s="24">
        <f t="shared" si="1"/>
        <v>29</v>
      </c>
      <c r="X10" s="25">
        <f t="shared" si="2"/>
        <v>22</v>
      </c>
      <c r="Y10" s="17">
        <v>5</v>
      </c>
      <c r="Z10" s="11">
        <v>6</v>
      </c>
      <c r="AA10" s="17"/>
      <c r="AB10" s="11"/>
      <c r="AC10" s="26">
        <f t="shared" si="3"/>
        <v>33</v>
      </c>
      <c r="AD10" s="27">
        <f t="shared" si="4"/>
        <v>33</v>
      </c>
      <c r="AE10" s="28">
        <f t="shared" si="5"/>
        <v>100</v>
      </c>
      <c r="AF10" s="29">
        <f t="shared" si="6"/>
        <v>28</v>
      </c>
      <c r="AG10" s="4"/>
    </row>
    <row r="11" spans="1:33" ht="12.75" customHeight="1">
      <c r="A11" s="11" t="s">
        <v>36</v>
      </c>
      <c r="B11" s="20" t="s">
        <v>37</v>
      </c>
      <c r="C11" s="21"/>
      <c r="D11" s="22">
        <v>0</v>
      </c>
      <c r="E11" s="11">
        <v>0</v>
      </c>
      <c r="F11" s="22">
        <v>15</v>
      </c>
      <c r="G11" s="11">
        <v>0</v>
      </c>
      <c r="H11" s="17">
        <v>5</v>
      </c>
      <c r="I11" s="11">
        <v>4</v>
      </c>
      <c r="J11" s="17">
        <v>2</v>
      </c>
      <c r="K11" s="11">
        <v>4</v>
      </c>
      <c r="N11" s="17">
        <v>4</v>
      </c>
      <c r="O11" s="10">
        <v>6</v>
      </c>
      <c r="P11" s="22">
        <v>4</v>
      </c>
      <c r="Q11" s="11">
        <v>5</v>
      </c>
      <c r="R11" s="22">
        <v>5</v>
      </c>
      <c r="S11" s="11">
        <v>5</v>
      </c>
      <c r="T11" s="11"/>
      <c r="U11" s="11"/>
      <c r="V11" s="23">
        <f t="shared" si="0"/>
        <v>15</v>
      </c>
      <c r="W11" s="24">
        <f t="shared" si="1"/>
        <v>35</v>
      </c>
      <c r="X11" s="25">
        <f t="shared" si="2"/>
        <v>20</v>
      </c>
      <c r="Y11" s="17">
        <v>8</v>
      </c>
      <c r="Z11" s="11">
        <v>3</v>
      </c>
      <c r="AA11" s="17"/>
      <c r="AB11" s="11"/>
      <c r="AC11" s="26">
        <f t="shared" si="3"/>
        <v>33</v>
      </c>
      <c r="AD11" s="27">
        <f t="shared" si="4"/>
        <v>27</v>
      </c>
      <c r="AE11" s="28">
        <f t="shared" si="5"/>
        <v>81.81818181818181</v>
      </c>
      <c r="AF11" s="29">
        <f t="shared" si="6"/>
        <v>29.6</v>
      </c>
      <c r="AG11" s="4"/>
    </row>
    <row r="12" spans="1:33" ht="12.75" customHeight="1">
      <c r="A12" s="11" t="s">
        <v>38</v>
      </c>
      <c r="B12" s="20" t="s">
        <v>39</v>
      </c>
      <c r="C12" s="21"/>
      <c r="D12" s="22">
        <v>0</v>
      </c>
      <c r="E12" s="11">
        <v>0</v>
      </c>
      <c r="F12" s="22">
        <v>4</v>
      </c>
      <c r="G12" s="11">
        <v>3</v>
      </c>
      <c r="H12" s="17">
        <v>6</v>
      </c>
      <c r="I12" s="11">
        <v>4</v>
      </c>
      <c r="J12" s="17">
        <v>6</v>
      </c>
      <c r="K12" s="11">
        <v>4</v>
      </c>
      <c r="N12" s="17">
        <v>9</v>
      </c>
      <c r="O12" s="10">
        <v>6</v>
      </c>
      <c r="P12" s="22">
        <v>9</v>
      </c>
      <c r="Q12" s="11">
        <v>3</v>
      </c>
      <c r="R12" s="22">
        <v>4</v>
      </c>
      <c r="S12" s="11">
        <v>5</v>
      </c>
      <c r="T12" s="11"/>
      <c r="U12" s="11"/>
      <c r="V12" s="23">
        <f t="shared" si="0"/>
        <v>9</v>
      </c>
      <c r="W12" s="24">
        <f t="shared" si="1"/>
        <v>38</v>
      </c>
      <c r="X12" s="25">
        <f t="shared" si="2"/>
        <v>29</v>
      </c>
      <c r="Y12" s="17">
        <v>6</v>
      </c>
      <c r="Z12" s="11">
        <v>6</v>
      </c>
      <c r="AA12" s="17"/>
      <c r="AB12" s="11"/>
      <c r="AC12" s="26">
        <f t="shared" si="3"/>
        <v>33</v>
      </c>
      <c r="AD12" s="27">
        <f t="shared" si="4"/>
        <v>31</v>
      </c>
      <c r="AE12" s="28">
        <f t="shared" si="5"/>
        <v>93.93939393939394</v>
      </c>
      <c r="AF12" s="29">
        <f t="shared" si="6"/>
        <v>36.2</v>
      </c>
      <c r="AG12" s="4"/>
    </row>
    <row r="13" spans="1:33" ht="12.75" customHeight="1">
      <c r="A13" s="11" t="s">
        <v>40</v>
      </c>
      <c r="B13" s="20" t="s">
        <v>41</v>
      </c>
      <c r="C13" s="21"/>
      <c r="D13" s="22">
        <v>0</v>
      </c>
      <c r="E13" s="11">
        <v>0</v>
      </c>
      <c r="F13" s="22">
        <v>3</v>
      </c>
      <c r="G13" s="11">
        <v>3</v>
      </c>
      <c r="H13" s="17">
        <v>9</v>
      </c>
      <c r="I13" s="11">
        <v>4</v>
      </c>
      <c r="J13" s="17">
        <v>8</v>
      </c>
      <c r="K13" s="11">
        <v>4</v>
      </c>
      <c r="N13" s="17">
        <v>5</v>
      </c>
      <c r="O13" s="10">
        <v>6</v>
      </c>
      <c r="P13" s="22">
        <v>17</v>
      </c>
      <c r="Q13" s="11">
        <v>1</v>
      </c>
      <c r="R13" s="22">
        <v>6</v>
      </c>
      <c r="S13" s="11">
        <v>5</v>
      </c>
      <c r="T13" s="11"/>
      <c r="U13" s="11"/>
      <c r="V13" s="23">
        <f t="shared" si="0"/>
        <v>17</v>
      </c>
      <c r="W13" s="24">
        <f t="shared" si="1"/>
        <v>48</v>
      </c>
      <c r="X13" s="25">
        <f t="shared" si="2"/>
        <v>31</v>
      </c>
      <c r="Y13" s="17">
        <v>7</v>
      </c>
      <c r="Z13" s="11">
        <v>6</v>
      </c>
      <c r="AA13" s="17"/>
      <c r="AB13" s="11"/>
      <c r="AC13" s="26">
        <f t="shared" si="3"/>
        <v>33</v>
      </c>
      <c r="AD13" s="27">
        <f t="shared" si="4"/>
        <v>29</v>
      </c>
      <c r="AE13" s="28">
        <f t="shared" si="5"/>
        <v>87.87878787878788</v>
      </c>
      <c r="AF13" s="29">
        <f t="shared" si="6"/>
        <v>39.4</v>
      </c>
      <c r="AG13" s="4"/>
    </row>
    <row r="14" spans="1:33" ht="12.75" customHeight="1">
      <c r="A14" s="11" t="s">
        <v>42</v>
      </c>
      <c r="B14" s="20" t="s">
        <v>43</v>
      </c>
      <c r="C14" s="21"/>
      <c r="D14" s="22">
        <v>0</v>
      </c>
      <c r="E14" s="11">
        <v>0</v>
      </c>
      <c r="F14" s="22">
        <v>7</v>
      </c>
      <c r="G14" s="11">
        <v>3</v>
      </c>
      <c r="H14" s="17">
        <v>4</v>
      </c>
      <c r="I14" s="11">
        <v>4</v>
      </c>
      <c r="J14" s="17">
        <v>12</v>
      </c>
      <c r="K14" s="11">
        <v>0</v>
      </c>
      <c r="N14" s="17">
        <v>8</v>
      </c>
      <c r="O14" s="10">
        <v>6</v>
      </c>
      <c r="P14" s="22">
        <v>6</v>
      </c>
      <c r="Q14" s="11">
        <v>5</v>
      </c>
      <c r="R14" s="22">
        <v>15</v>
      </c>
      <c r="S14" s="11">
        <v>3</v>
      </c>
      <c r="T14" s="11"/>
      <c r="U14" s="11"/>
      <c r="V14" s="23">
        <f t="shared" si="0"/>
        <v>15</v>
      </c>
      <c r="W14" s="24">
        <f t="shared" si="1"/>
        <v>52</v>
      </c>
      <c r="X14" s="25">
        <f t="shared" si="2"/>
        <v>37</v>
      </c>
      <c r="Y14" s="17">
        <v>12</v>
      </c>
      <c r="Z14" s="11">
        <v>4</v>
      </c>
      <c r="AA14" s="17"/>
      <c r="AB14" s="11"/>
      <c r="AC14" s="26">
        <f t="shared" si="3"/>
        <v>33</v>
      </c>
      <c r="AD14" s="27">
        <f t="shared" si="4"/>
        <v>25</v>
      </c>
      <c r="AE14" s="28">
        <f t="shared" si="5"/>
        <v>75.75757575757575</v>
      </c>
      <c r="AF14" s="29">
        <f t="shared" si="6"/>
        <v>51.4</v>
      </c>
      <c r="AG14" s="4"/>
    </row>
    <row r="15" spans="1:33" ht="12.75" customHeight="1">
      <c r="A15" s="11" t="s">
        <v>44</v>
      </c>
      <c r="B15" s="20" t="s">
        <v>45</v>
      </c>
      <c r="C15" s="21"/>
      <c r="D15" s="22">
        <v>0</v>
      </c>
      <c r="E15" s="11">
        <v>0</v>
      </c>
      <c r="F15" s="22">
        <v>9</v>
      </c>
      <c r="G15" s="11">
        <v>3</v>
      </c>
      <c r="H15" s="17">
        <v>7</v>
      </c>
      <c r="I15" s="11">
        <v>4</v>
      </c>
      <c r="J15" s="17">
        <v>10</v>
      </c>
      <c r="K15" s="11">
        <v>4</v>
      </c>
      <c r="N15" s="17">
        <v>11</v>
      </c>
      <c r="O15" s="10">
        <v>6</v>
      </c>
      <c r="P15" s="22">
        <v>7</v>
      </c>
      <c r="Q15" s="11">
        <v>5</v>
      </c>
      <c r="R15" s="22">
        <v>10</v>
      </c>
      <c r="S15" s="11">
        <v>5</v>
      </c>
      <c r="T15" s="11"/>
      <c r="U15" s="11"/>
      <c r="V15" s="23">
        <v>18</v>
      </c>
      <c r="W15" s="24">
        <f t="shared" si="1"/>
        <v>54</v>
      </c>
      <c r="X15" s="25">
        <f t="shared" si="2"/>
        <v>36</v>
      </c>
      <c r="Y15" s="17">
        <v>18</v>
      </c>
      <c r="Z15" s="11">
        <v>0</v>
      </c>
      <c r="AA15" s="17"/>
      <c r="AB15" s="11"/>
      <c r="AC15" s="26">
        <f t="shared" si="3"/>
        <v>33</v>
      </c>
      <c r="AD15" s="27">
        <f t="shared" si="4"/>
        <v>27</v>
      </c>
      <c r="AE15" s="28">
        <f t="shared" si="5"/>
        <v>81.81818181818181</v>
      </c>
      <c r="AF15" s="29">
        <f t="shared" si="6"/>
        <v>57.599999999999994</v>
      </c>
      <c r="AG15" s="4"/>
    </row>
    <row r="16" spans="1:33" ht="12.75" customHeight="1">
      <c r="A16" s="11" t="s">
        <v>46</v>
      </c>
      <c r="B16" s="20" t="s">
        <v>47</v>
      </c>
      <c r="C16" s="21"/>
      <c r="D16" s="22">
        <v>0</v>
      </c>
      <c r="E16" s="11">
        <v>0</v>
      </c>
      <c r="F16" s="22">
        <v>1</v>
      </c>
      <c r="G16" s="11">
        <v>3</v>
      </c>
      <c r="H16" s="17">
        <v>8</v>
      </c>
      <c r="I16" s="11">
        <v>4</v>
      </c>
      <c r="J16" s="17">
        <v>12</v>
      </c>
      <c r="K16" s="11">
        <v>0</v>
      </c>
      <c r="N16" s="17">
        <v>2</v>
      </c>
      <c r="O16" s="10">
        <v>6</v>
      </c>
      <c r="P16" s="22">
        <v>22</v>
      </c>
      <c r="Q16" s="11">
        <v>0</v>
      </c>
      <c r="R16" s="22">
        <v>17</v>
      </c>
      <c r="S16" s="11">
        <v>0</v>
      </c>
      <c r="T16" s="11"/>
      <c r="U16" s="11"/>
      <c r="V16" s="23">
        <f aca="true" t="shared" si="7" ref="V16:V27">MAX(D16,F16,H16,J16,N16,P16,R16)</f>
        <v>22</v>
      </c>
      <c r="W16" s="24">
        <f t="shared" si="1"/>
        <v>62</v>
      </c>
      <c r="X16" s="25">
        <f t="shared" si="2"/>
        <v>40</v>
      </c>
      <c r="Y16" s="17">
        <v>18</v>
      </c>
      <c r="Z16" s="11">
        <v>0</v>
      </c>
      <c r="AA16" s="17"/>
      <c r="AB16" s="11"/>
      <c r="AC16" s="26">
        <f t="shared" si="3"/>
        <v>33</v>
      </c>
      <c r="AD16" s="27">
        <f t="shared" si="4"/>
        <v>13</v>
      </c>
      <c r="AE16" s="28">
        <f t="shared" si="5"/>
        <v>39.39393939393939</v>
      </c>
      <c r="AF16" s="29">
        <f t="shared" si="6"/>
        <v>61.599999999999994</v>
      </c>
      <c r="AG16" s="4"/>
    </row>
    <row r="17" spans="1:33" ht="12.75" customHeight="1">
      <c r="A17" s="11" t="s">
        <v>48</v>
      </c>
      <c r="B17" s="20" t="s">
        <v>49</v>
      </c>
      <c r="C17" s="21"/>
      <c r="D17" s="22">
        <v>0</v>
      </c>
      <c r="E17" s="11">
        <v>0</v>
      </c>
      <c r="F17" s="22">
        <v>8</v>
      </c>
      <c r="G17" s="11">
        <v>2</v>
      </c>
      <c r="H17" s="17">
        <v>14</v>
      </c>
      <c r="I17" s="11">
        <v>0</v>
      </c>
      <c r="J17" s="22">
        <v>7</v>
      </c>
      <c r="K17" s="11">
        <v>4</v>
      </c>
      <c r="N17" s="22">
        <v>10</v>
      </c>
      <c r="O17" s="10">
        <v>6</v>
      </c>
      <c r="P17" s="22">
        <v>22</v>
      </c>
      <c r="Q17" s="11">
        <v>0</v>
      </c>
      <c r="R17" s="22">
        <v>11</v>
      </c>
      <c r="S17" s="11">
        <v>4</v>
      </c>
      <c r="T17" s="11"/>
      <c r="U17" s="11"/>
      <c r="V17" s="23">
        <f t="shared" si="7"/>
        <v>22</v>
      </c>
      <c r="W17" s="24">
        <f t="shared" si="1"/>
        <v>72</v>
      </c>
      <c r="X17" s="25">
        <f t="shared" si="2"/>
        <v>50</v>
      </c>
      <c r="Y17" s="17">
        <v>10</v>
      </c>
      <c r="Z17" s="11">
        <v>6</v>
      </c>
      <c r="AA17" s="17"/>
      <c r="AB17" s="11"/>
      <c r="AC17" s="26">
        <f t="shared" si="3"/>
        <v>33</v>
      </c>
      <c r="AD17" s="27">
        <f t="shared" si="4"/>
        <v>22</v>
      </c>
      <c r="AE17" s="28">
        <f t="shared" si="5"/>
        <v>66.66666666666667</v>
      </c>
      <c r="AF17" s="29">
        <f t="shared" si="6"/>
        <v>62</v>
      </c>
      <c r="AG17" s="4"/>
    </row>
    <row r="18" spans="1:33" ht="12.75" customHeight="1">
      <c r="A18" s="11" t="s">
        <v>50</v>
      </c>
      <c r="B18" s="20" t="s">
        <v>51</v>
      </c>
      <c r="C18" s="21"/>
      <c r="D18" s="22">
        <v>0</v>
      </c>
      <c r="E18" s="11">
        <v>0</v>
      </c>
      <c r="F18" s="22">
        <v>15</v>
      </c>
      <c r="G18" s="11">
        <v>0</v>
      </c>
      <c r="H18" s="17">
        <v>10</v>
      </c>
      <c r="I18" s="11">
        <v>4</v>
      </c>
      <c r="J18" s="17">
        <v>9</v>
      </c>
      <c r="K18" s="11">
        <v>4</v>
      </c>
      <c r="N18" s="17">
        <v>14</v>
      </c>
      <c r="O18" s="10">
        <v>6</v>
      </c>
      <c r="P18" s="22">
        <v>11</v>
      </c>
      <c r="Q18" s="11">
        <v>5</v>
      </c>
      <c r="R18" s="22">
        <v>9</v>
      </c>
      <c r="S18" s="11">
        <v>5</v>
      </c>
      <c r="T18" s="11"/>
      <c r="U18" s="11"/>
      <c r="V18" s="23">
        <f t="shared" si="7"/>
        <v>15</v>
      </c>
      <c r="W18" s="24">
        <f t="shared" si="1"/>
        <v>68</v>
      </c>
      <c r="X18" s="25">
        <f t="shared" si="2"/>
        <v>53</v>
      </c>
      <c r="Y18" s="17">
        <v>11</v>
      </c>
      <c r="Z18" s="11">
        <v>6</v>
      </c>
      <c r="AA18" s="17"/>
      <c r="AB18" s="11"/>
      <c r="AC18" s="26">
        <f t="shared" si="3"/>
        <v>33</v>
      </c>
      <c r="AD18" s="27">
        <f t="shared" si="4"/>
        <v>30</v>
      </c>
      <c r="AE18" s="28">
        <f t="shared" si="5"/>
        <v>90.9090909090909</v>
      </c>
      <c r="AF18" s="29">
        <f t="shared" si="6"/>
        <v>66.2</v>
      </c>
      <c r="AG18" s="4"/>
    </row>
    <row r="19" spans="1:33" ht="12.75" customHeight="1">
      <c r="A19" s="11" t="s">
        <v>52</v>
      </c>
      <c r="B19" s="20" t="s">
        <v>53</v>
      </c>
      <c r="C19" s="21"/>
      <c r="D19" s="22">
        <v>0</v>
      </c>
      <c r="E19" s="11">
        <v>0</v>
      </c>
      <c r="F19" s="22">
        <v>10</v>
      </c>
      <c r="G19" s="11">
        <v>3</v>
      </c>
      <c r="H19" s="17">
        <v>14</v>
      </c>
      <c r="I19" s="11">
        <v>0</v>
      </c>
      <c r="J19" s="17">
        <v>11</v>
      </c>
      <c r="K19" s="11">
        <v>4</v>
      </c>
      <c r="N19" s="17">
        <v>17</v>
      </c>
      <c r="O19" s="10">
        <v>6</v>
      </c>
      <c r="P19" s="22">
        <v>10</v>
      </c>
      <c r="Q19" s="11">
        <v>4</v>
      </c>
      <c r="R19" s="22">
        <v>14</v>
      </c>
      <c r="S19" s="11">
        <v>4</v>
      </c>
      <c r="T19" s="11"/>
      <c r="U19" s="11"/>
      <c r="V19" s="23">
        <f t="shared" si="7"/>
        <v>17</v>
      </c>
      <c r="W19" s="24">
        <f t="shared" si="1"/>
        <v>76</v>
      </c>
      <c r="X19" s="25">
        <f t="shared" si="2"/>
        <v>59</v>
      </c>
      <c r="Y19" s="17">
        <v>9</v>
      </c>
      <c r="Z19" s="11">
        <v>6</v>
      </c>
      <c r="AA19" s="17"/>
      <c r="AB19" s="11"/>
      <c r="AC19" s="26">
        <f t="shared" si="3"/>
        <v>33</v>
      </c>
      <c r="AD19" s="27">
        <f t="shared" si="4"/>
        <v>27</v>
      </c>
      <c r="AE19" s="28">
        <f t="shared" si="5"/>
        <v>81.81818181818181</v>
      </c>
      <c r="AF19" s="29">
        <f t="shared" si="6"/>
        <v>69.8</v>
      </c>
      <c r="AG19" s="4"/>
    </row>
    <row r="20" spans="1:33" ht="12.75" customHeight="1">
      <c r="A20" s="11" t="s">
        <v>54</v>
      </c>
      <c r="B20" s="20" t="s">
        <v>55</v>
      </c>
      <c r="C20" s="21"/>
      <c r="D20" s="22">
        <v>0</v>
      </c>
      <c r="E20" s="11">
        <v>0</v>
      </c>
      <c r="F20" s="22">
        <v>12</v>
      </c>
      <c r="G20" s="11">
        <v>3</v>
      </c>
      <c r="H20" s="17">
        <v>14</v>
      </c>
      <c r="I20" s="11">
        <v>0</v>
      </c>
      <c r="J20" s="17">
        <v>12</v>
      </c>
      <c r="K20" s="11">
        <v>0</v>
      </c>
      <c r="N20" s="17">
        <v>20</v>
      </c>
      <c r="O20" s="10">
        <v>6</v>
      </c>
      <c r="P20" s="22">
        <v>14</v>
      </c>
      <c r="Q20" s="11">
        <v>3</v>
      </c>
      <c r="R20" s="22">
        <v>17</v>
      </c>
      <c r="S20" s="11">
        <v>0</v>
      </c>
      <c r="T20" s="11"/>
      <c r="U20" s="11"/>
      <c r="V20" s="23">
        <f t="shared" si="7"/>
        <v>20</v>
      </c>
      <c r="W20" s="24">
        <f t="shared" si="1"/>
        <v>89</v>
      </c>
      <c r="X20" s="25">
        <f t="shared" si="2"/>
        <v>69</v>
      </c>
      <c r="Y20" s="17">
        <v>18</v>
      </c>
      <c r="Z20" s="11">
        <v>0</v>
      </c>
      <c r="AA20" s="17"/>
      <c r="AB20" s="11"/>
      <c r="AC20" s="26">
        <f t="shared" si="3"/>
        <v>33</v>
      </c>
      <c r="AD20" s="27">
        <f t="shared" si="4"/>
        <v>12</v>
      </c>
      <c r="AE20" s="28">
        <f t="shared" si="5"/>
        <v>36.36363636363637</v>
      </c>
      <c r="AF20" s="29">
        <f t="shared" si="6"/>
        <v>90.6</v>
      </c>
      <c r="AG20" s="4"/>
    </row>
    <row r="21" spans="1:33" ht="12.75" customHeight="1">
      <c r="A21" s="11" t="s">
        <v>56</v>
      </c>
      <c r="B21" s="20" t="s">
        <v>57</v>
      </c>
      <c r="C21" s="21"/>
      <c r="D21" s="22">
        <v>0</v>
      </c>
      <c r="E21" s="11">
        <v>0</v>
      </c>
      <c r="F21" s="22">
        <v>13</v>
      </c>
      <c r="G21" s="11">
        <v>3</v>
      </c>
      <c r="H21" s="17">
        <v>14</v>
      </c>
      <c r="I21" s="11">
        <v>0</v>
      </c>
      <c r="J21" s="17">
        <v>12</v>
      </c>
      <c r="K21" s="11">
        <v>0</v>
      </c>
      <c r="N21" s="17">
        <v>18</v>
      </c>
      <c r="O21" s="10">
        <v>6</v>
      </c>
      <c r="P21" s="22">
        <v>13</v>
      </c>
      <c r="Q21" s="11">
        <v>3</v>
      </c>
      <c r="R21" s="22">
        <v>17</v>
      </c>
      <c r="S21" s="11">
        <v>0</v>
      </c>
      <c r="T21" s="11"/>
      <c r="U21" s="11"/>
      <c r="V21" s="23">
        <f t="shared" si="7"/>
        <v>18</v>
      </c>
      <c r="W21" s="24">
        <f t="shared" si="1"/>
        <v>87</v>
      </c>
      <c r="X21" s="25">
        <f t="shared" si="2"/>
        <v>69</v>
      </c>
      <c r="Y21" s="17">
        <v>18</v>
      </c>
      <c r="Z21" s="11">
        <v>0</v>
      </c>
      <c r="AA21" s="17"/>
      <c r="AB21" s="11"/>
      <c r="AC21" s="26">
        <f t="shared" si="3"/>
        <v>33</v>
      </c>
      <c r="AD21" s="27">
        <f t="shared" si="4"/>
        <v>12</v>
      </c>
      <c r="AE21" s="28">
        <f t="shared" si="5"/>
        <v>36.36363636363637</v>
      </c>
      <c r="AF21" s="29">
        <f t="shared" si="6"/>
        <v>90.6</v>
      </c>
      <c r="AG21" s="4"/>
    </row>
    <row r="22" spans="1:33" ht="12.75" customHeight="1">
      <c r="A22" s="11" t="s">
        <v>58</v>
      </c>
      <c r="B22" s="20" t="s">
        <v>59</v>
      </c>
      <c r="C22" s="21"/>
      <c r="D22" s="22">
        <v>0</v>
      </c>
      <c r="E22" s="11">
        <v>0</v>
      </c>
      <c r="F22" s="22">
        <v>11</v>
      </c>
      <c r="G22" s="11">
        <v>3</v>
      </c>
      <c r="H22" s="17">
        <v>11</v>
      </c>
      <c r="I22" s="11">
        <v>4</v>
      </c>
      <c r="J22" s="17">
        <v>12</v>
      </c>
      <c r="K22" s="11">
        <v>0</v>
      </c>
      <c r="N22" s="17">
        <v>21</v>
      </c>
      <c r="O22" s="10">
        <v>0</v>
      </c>
      <c r="P22" s="22">
        <v>22</v>
      </c>
      <c r="Q22" s="11">
        <v>0</v>
      </c>
      <c r="R22" s="22">
        <v>17</v>
      </c>
      <c r="S22" s="11">
        <v>0</v>
      </c>
      <c r="T22" s="11"/>
      <c r="U22" s="11"/>
      <c r="V22" s="23">
        <f t="shared" si="7"/>
        <v>22</v>
      </c>
      <c r="W22" s="24">
        <f t="shared" si="1"/>
        <v>94</v>
      </c>
      <c r="X22" s="25">
        <f t="shared" si="2"/>
        <v>72</v>
      </c>
      <c r="Y22" s="17">
        <v>18</v>
      </c>
      <c r="Z22" s="11">
        <v>0</v>
      </c>
      <c r="AA22" s="17"/>
      <c r="AB22" s="11"/>
      <c r="AC22" s="26">
        <f t="shared" si="3"/>
        <v>33</v>
      </c>
      <c r="AD22" s="27">
        <f t="shared" si="4"/>
        <v>7</v>
      </c>
      <c r="AE22" s="28">
        <f t="shared" si="5"/>
        <v>21.21212121212121</v>
      </c>
      <c r="AF22" s="29">
        <f t="shared" si="6"/>
        <v>93.6</v>
      </c>
      <c r="AG22" s="4"/>
    </row>
    <row r="23" spans="1:33" ht="12.75" customHeight="1">
      <c r="A23" s="11" t="s">
        <v>60</v>
      </c>
      <c r="B23" s="20" t="s">
        <v>61</v>
      </c>
      <c r="C23" s="21"/>
      <c r="D23" s="22">
        <v>0</v>
      </c>
      <c r="E23" s="11">
        <v>0</v>
      </c>
      <c r="F23" s="22">
        <v>15</v>
      </c>
      <c r="G23" s="11">
        <v>0</v>
      </c>
      <c r="H23" s="17">
        <v>14</v>
      </c>
      <c r="I23" s="11">
        <v>0</v>
      </c>
      <c r="J23" s="17">
        <v>12</v>
      </c>
      <c r="K23" s="11">
        <v>0</v>
      </c>
      <c r="N23" s="17">
        <v>21</v>
      </c>
      <c r="O23" s="10">
        <v>0</v>
      </c>
      <c r="P23" s="22">
        <v>15</v>
      </c>
      <c r="Q23" s="11">
        <v>3</v>
      </c>
      <c r="R23" s="22">
        <v>17</v>
      </c>
      <c r="S23" s="11">
        <v>0</v>
      </c>
      <c r="T23" s="11"/>
      <c r="U23" s="11"/>
      <c r="V23" s="23">
        <f t="shared" si="7"/>
        <v>21</v>
      </c>
      <c r="W23" s="24">
        <f t="shared" si="1"/>
        <v>94</v>
      </c>
      <c r="X23" s="25">
        <f t="shared" si="2"/>
        <v>73</v>
      </c>
      <c r="Y23" s="17">
        <v>18</v>
      </c>
      <c r="Z23" s="11">
        <v>0</v>
      </c>
      <c r="AA23" s="17"/>
      <c r="AB23" s="11"/>
      <c r="AC23" s="26">
        <f t="shared" si="3"/>
        <v>33</v>
      </c>
      <c r="AD23" s="27">
        <f t="shared" si="4"/>
        <v>3</v>
      </c>
      <c r="AE23" s="28">
        <f t="shared" si="5"/>
        <v>9.090909090909092</v>
      </c>
      <c r="AF23" s="29">
        <f t="shared" si="6"/>
        <v>94.6</v>
      </c>
      <c r="AG23" s="4"/>
    </row>
    <row r="24" spans="1:33" ht="12.75" customHeight="1">
      <c r="A24" s="11" t="s">
        <v>62</v>
      </c>
      <c r="B24" s="20" t="s">
        <v>63</v>
      </c>
      <c r="C24" s="21"/>
      <c r="D24" s="22">
        <v>0</v>
      </c>
      <c r="E24" s="11">
        <v>0</v>
      </c>
      <c r="F24" s="22">
        <v>15</v>
      </c>
      <c r="G24" s="11">
        <v>0</v>
      </c>
      <c r="H24" s="17">
        <v>14</v>
      </c>
      <c r="I24" s="11">
        <v>0</v>
      </c>
      <c r="J24" s="17">
        <v>12</v>
      </c>
      <c r="K24" s="11">
        <v>0</v>
      </c>
      <c r="N24" s="17">
        <v>21</v>
      </c>
      <c r="O24" s="10">
        <v>0</v>
      </c>
      <c r="P24" s="22">
        <v>18</v>
      </c>
      <c r="Q24" s="11">
        <v>2</v>
      </c>
      <c r="R24" s="22">
        <v>17</v>
      </c>
      <c r="S24" s="11">
        <v>0</v>
      </c>
      <c r="T24" s="11"/>
      <c r="U24" s="11"/>
      <c r="V24" s="23">
        <f t="shared" si="7"/>
        <v>21</v>
      </c>
      <c r="W24" s="24">
        <f t="shared" si="1"/>
        <v>97</v>
      </c>
      <c r="X24" s="25">
        <f t="shared" si="2"/>
        <v>76</v>
      </c>
      <c r="Y24" s="17">
        <v>18</v>
      </c>
      <c r="Z24" s="11">
        <v>0</v>
      </c>
      <c r="AA24" s="17"/>
      <c r="AB24" s="11"/>
      <c r="AC24" s="26">
        <f t="shared" si="3"/>
        <v>33</v>
      </c>
      <c r="AD24" s="27">
        <f t="shared" si="4"/>
        <v>2</v>
      </c>
      <c r="AE24" s="28">
        <f t="shared" si="5"/>
        <v>6.0606060606060606</v>
      </c>
      <c r="AF24" s="29">
        <f t="shared" si="6"/>
        <v>97.6</v>
      </c>
      <c r="AG24" s="4"/>
    </row>
    <row r="25" spans="1:33" ht="12.75" customHeight="1">
      <c r="A25" s="11" t="s">
        <v>64</v>
      </c>
      <c r="B25" s="20" t="s">
        <v>65</v>
      </c>
      <c r="C25" s="21"/>
      <c r="D25" s="22">
        <v>0</v>
      </c>
      <c r="E25" s="11">
        <v>0</v>
      </c>
      <c r="F25" s="22">
        <v>15</v>
      </c>
      <c r="G25" s="11">
        <v>0</v>
      </c>
      <c r="H25" s="17">
        <v>14</v>
      </c>
      <c r="I25" s="11">
        <v>0</v>
      </c>
      <c r="J25" s="17">
        <v>12</v>
      </c>
      <c r="K25" s="11">
        <v>0</v>
      </c>
      <c r="N25" s="17">
        <v>21</v>
      </c>
      <c r="O25" s="10">
        <v>0</v>
      </c>
      <c r="P25" s="22">
        <v>19</v>
      </c>
      <c r="Q25" s="11">
        <v>3</v>
      </c>
      <c r="R25" s="22">
        <v>17</v>
      </c>
      <c r="S25" s="11">
        <v>0</v>
      </c>
      <c r="T25" s="11"/>
      <c r="U25" s="11"/>
      <c r="V25" s="23">
        <f t="shared" si="7"/>
        <v>21</v>
      </c>
      <c r="W25" s="24">
        <f t="shared" si="1"/>
        <v>98</v>
      </c>
      <c r="X25" s="25">
        <f t="shared" si="2"/>
        <v>77</v>
      </c>
      <c r="Y25" s="17">
        <v>18</v>
      </c>
      <c r="Z25" s="11">
        <v>0</v>
      </c>
      <c r="AA25" s="17"/>
      <c r="AB25" s="11"/>
      <c r="AC25" s="26">
        <f t="shared" si="3"/>
        <v>33</v>
      </c>
      <c r="AD25" s="27">
        <f t="shared" si="4"/>
        <v>3</v>
      </c>
      <c r="AE25" s="28">
        <f t="shared" si="5"/>
        <v>9.090909090909092</v>
      </c>
      <c r="AF25" s="29">
        <f t="shared" si="6"/>
        <v>98.6</v>
      </c>
      <c r="AG25" s="4"/>
    </row>
    <row r="26" spans="1:33" ht="12.75" customHeight="1">
      <c r="A26" s="11" t="s">
        <v>66</v>
      </c>
      <c r="B26" s="20" t="s">
        <v>67</v>
      </c>
      <c r="C26" s="21"/>
      <c r="D26" s="22">
        <v>0</v>
      </c>
      <c r="E26" s="11">
        <v>0</v>
      </c>
      <c r="F26" s="22">
        <v>15</v>
      </c>
      <c r="G26" s="11">
        <v>0</v>
      </c>
      <c r="H26" s="17">
        <v>14</v>
      </c>
      <c r="I26" s="11">
        <v>0</v>
      </c>
      <c r="J26" s="17">
        <v>12</v>
      </c>
      <c r="K26" s="11">
        <v>0</v>
      </c>
      <c r="N26" s="17">
        <v>21</v>
      </c>
      <c r="O26" s="10">
        <v>0</v>
      </c>
      <c r="P26" s="22">
        <v>19</v>
      </c>
      <c r="Q26" s="11">
        <v>2</v>
      </c>
      <c r="R26" s="22">
        <v>17</v>
      </c>
      <c r="S26" s="11">
        <v>0</v>
      </c>
      <c r="T26" s="11"/>
      <c r="U26" s="11"/>
      <c r="V26" s="23">
        <f t="shared" si="7"/>
        <v>21</v>
      </c>
      <c r="W26" s="24">
        <f t="shared" si="1"/>
        <v>98</v>
      </c>
      <c r="X26" s="25">
        <f t="shared" si="2"/>
        <v>77</v>
      </c>
      <c r="Y26" s="17">
        <v>18</v>
      </c>
      <c r="Z26" s="11">
        <v>0</v>
      </c>
      <c r="AA26" s="17"/>
      <c r="AB26" s="11"/>
      <c r="AC26" s="26">
        <f t="shared" si="3"/>
        <v>33</v>
      </c>
      <c r="AD26" s="27">
        <f t="shared" si="4"/>
        <v>2</v>
      </c>
      <c r="AE26" s="28">
        <f t="shared" si="5"/>
        <v>6.0606060606060606</v>
      </c>
      <c r="AF26" s="29">
        <f t="shared" si="6"/>
        <v>98.6</v>
      </c>
      <c r="AG26" s="4"/>
    </row>
    <row r="27" spans="1:33" ht="14.25">
      <c r="A27" s="11" t="s">
        <v>68</v>
      </c>
      <c r="B27" s="20" t="s">
        <v>69</v>
      </c>
      <c r="C27" s="21"/>
      <c r="D27" s="22">
        <v>0</v>
      </c>
      <c r="E27" s="11">
        <v>0</v>
      </c>
      <c r="F27" s="22">
        <v>15</v>
      </c>
      <c r="G27" s="11">
        <v>0</v>
      </c>
      <c r="H27" s="17">
        <v>14</v>
      </c>
      <c r="I27" s="11">
        <v>0</v>
      </c>
      <c r="J27" s="17">
        <v>12</v>
      </c>
      <c r="K27" s="11">
        <v>0</v>
      </c>
      <c r="N27" s="17">
        <v>21</v>
      </c>
      <c r="O27" s="10">
        <v>0</v>
      </c>
      <c r="P27" s="22">
        <v>22</v>
      </c>
      <c r="Q27" s="11">
        <v>0</v>
      </c>
      <c r="R27" s="22">
        <v>17</v>
      </c>
      <c r="S27" s="11">
        <v>0</v>
      </c>
      <c r="T27" s="11"/>
      <c r="U27" s="11"/>
      <c r="V27" s="23">
        <f t="shared" si="7"/>
        <v>22</v>
      </c>
      <c r="W27" s="24">
        <f t="shared" si="1"/>
        <v>101</v>
      </c>
      <c r="X27" s="25">
        <f t="shared" si="2"/>
        <v>79</v>
      </c>
      <c r="Y27" s="17">
        <v>18</v>
      </c>
      <c r="Z27" s="11">
        <v>0</v>
      </c>
      <c r="AA27" s="17"/>
      <c r="AB27" s="11"/>
      <c r="AC27" s="26">
        <f t="shared" si="3"/>
        <v>33</v>
      </c>
      <c r="AD27" s="27">
        <f t="shared" si="4"/>
        <v>0</v>
      </c>
      <c r="AE27" s="28">
        <f t="shared" si="5"/>
        <v>0</v>
      </c>
      <c r="AF27" s="29">
        <f t="shared" si="6"/>
        <v>100.6</v>
      </c>
      <c r="AG27" s="4"/>
    </row>
    <row r="28" spans="1:33" ht="14.25" customHeight="1" hidden="1">
      <c r="A28" s="70" t="s">
        <v>70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"/>
    </row>
    <row r="29" spans="1:33" ht="14.25" customHeight="1" hidden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4"/>
    </row>
    <row r="30" spans="1:33" ht="14.25" customHeight="1" hidden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4"/>
    </row>
    <row r="31" spans="1:33" ht="14.25" customHeight="1" hidden="1">
      <c r="A31" s="2"/>
      <c r="AG31" s="4"/>
    </row>
    <row r="32" spans="1:33" ht="14.25" customHeight="1" hidden="1">
      <c r="A32" s="3"/>
      <c r="B32" s="4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0" t="s">
        <v>1</v>
      </c>
      <c r="W32" s="60"/>
      <c r="X32" s="60"/>
      <c r="Y32" s="61" t="s">
        <v>2</v>
      </c>
      <c r="Z32" s="61"/>
      <c r="AA32" s="71"/>
      <c r="AB32" s="71"/>
      <c r="AC32" s="3"/>
      <c r="AD32" s="3"/>
      <c r="AE32" s="6"/>
      <c r="AF32" s="7"/>
      <c r="AG32" s="4"/>
    </row>
    <row r="33" spans="1:33" ht="28.5" customHeight="1" hidden="1">
      <c r="A33" s="62" t="s">
        <v>71</v>
      </c>
      <c r="B33" s="62"/>
      <c r="C33" s="62"/>
      <c r="D33" s="63" t="s">
        <v>4</v>
      </c>
      <c r="E33" s="63"/>
      <c r="F33" s="63" t="s">
        <v>5</v>
      </c>
      <c r="G33" s="63"/>
      <c r="H33" s="63" t="s">
        <v>6</v>
      </c>
      <c r="I33" s="63"/>
      <c r="J33" s="63" t="s">
        <v>7</v>
      </c>
      <c r="K33" s="63"/>
      <c r="L33" s="64" t="s">
        <v>8</v>
      </c>
      <c r="M33" s="64"/>
      <c r="N33" s="64" t="s">
        <v>9</v>
      </c>
      <c r="O33" s="64"/>
      <c r="P33" s="65"/>
      <c r="Q33" s="65"/>
      <c r="R33" s="8"/>
      <c r="S33" s="8"/>
      <c r="T33" s="8"/>
      <c r="U33" s="8"/>
      <c r="V33" s="66" t="s">
        <v>12</v>
      </c>
      <c r="W33" s="66"/>
      <c r="X33" s="66"/>
      <c r="Y33" s="67" t="s">
        <v>13</v>
      </c>
      <c r="Z33" s="67"/>
      <c r="AA33" s="65"/>
      <c r="AB33" s="65"/>
      <c r="AC33" s="68" t="s">
        <v>15</v>
      </c>
      <c r="AD33" s="68"/>
      <c r="AE33" s="68"/>
      <c r="AF33" s="68"/>
      <c r="AG33" s="4"/>
    </row>
    <row r="34" spans="1:33" ht="14.25" customHeight="1" hidden="1">
      <c r="A34" s="63" t="s">
        <v>16</v>
      </c>
      <c r="B34" s="69" t="s">
        <v>17</v>
      </c>
      <c r="C34" s="69" t="s">
        <v>18</v>
      </c>
      <c r="D34" s="10" t="s">
        <v>19</v>
      </c>
      <c r="E34" s="10"/>
      <c r="F34" s="10" t="s">
        <v>19</v>
      </c>
      <c r="G34" s="10"/>
      <c r="H34" s="10" t="s">
        <v>19</v>
      </c>
      <c r="I34" s="10">
        <v>4</v>
      </c>
      <c r="J34" s="10" t="s">
        <v>19</v>
      </c>
      <c r="K34" s="10"/>
      <c r="L34" s="10" t="s">
        <v>19</v>
      </c>
      <c r="M34" s="10"/>
      <c r="N34" s="10" t="s">
        <v>19</v>
      </c>
      <c r="O34" s="10"/>
      <c r="P34" s="10" t="s">
        <v>19</v>
      </c>
      <c r="Q34" s="10">
        <v>0</v>
      </c>
      <c r="R34" s="10"/>
      <c r="S34" s="10"/>
      <c r="T34" s="10"/>
      <c r="U34" s="10"/>
      <c r="V34" s="66"/>
      <c r="W34" s="66"/>
      <c r="X34" s="66"/>
      <c r="Y34" s="10" t="s">
        <v>19</v>
      </c>
      <c r="Z34" s="10"/>
      <c r="AA34" s="10"/>
      <c r="AB34" s="30"/>
      <c r="AC34" s="68"/>
      <c r="AD34" s="68"/>
      <c r="AE34" s="68"/>
      <c r="AF34" s="68"/>
      <c r="AG34" s="4"/>
    </row>
    <row r="35" spans="1:33" ht="14.25" customHeight="1" hidden="1">
      <c r="A35" s="63"/>
      <c r="B35" s="63"/>
      <c r="C35" s="63"/>
      <c r="D35" s="12" t="s">
        <v>20</v>
      </c>
      <c r="E35" s="13" t="s">
        <v>21</v>
      </c>
      <c r="F35" s="12" t="s">
        <v>20</v>
      </c>
      <c r="G35" s="13" t="s">
        <v>21</v>
      </c>
      <c r="H35" s="12" t="s">
        <v>20</v>
      </c>
      <c r="I35" s="13" t="s">
        <v>21</v>
      </c>
      <c r="J35" s="12" t="s">
        <v>20</v>
      </c>
      <c r="K35" s="13" t="s">
        <v>21</v>
      </c>
      <c r="L35" s="12" t="s">
        <v>20</v>
      </c>
      <c r="M35" s="13" t="s">
        <v>21</v>
      </c>
      <c r="N35" s="12" t="s">
        <v>20</v>
      </c>
      <c r="O35" s="13" t="s">
        <v>21</v>
      </c>
      <c r="P35" s="12" t="s">
        <v>20</v>
      </c>
      <c r="Q35" s="13" t="s">
        <v>21</v>
      </c>
      <c r="R35" s="13"/>
      <c r="S35" s="13"/>
      <c r="T35" s="13"/>
      <c r="U35" s="13"/>
      <c r="V35" s="14" t="s">
        <v>22</v>
      </c>
      <c r="W35" s="15" t="s">
        <v>23</v>
      </c>
      <c r="X35" s="16" t="s">
        <v>24</v>
      </c>
      <c r="Y35" s="17" t="s">
        <v>20</v>
      </c>
      <c r="Z35" s="11" t="s">
        <v>21</v>
      </c>
      <c r="AA35" s="17"/>
      <c r="AB35" s="11"/>
      <c r="AC35" s="18" t="s">
        <v>19</v>
      </c>
      <c r="AD35" s="18" t="s">
        <v>25</v>
      </c>
      <c r="AE35" s="19" t="s">
        <v>26</v>
      </c>
      <c r="AF35" s="19" t="s">
        <v>27</v>
      </c>
      <c r="AG35" s="4"/>
    </row>
    <row r="36" spans="1:33" ht="14.25" customHeight="1" hidden="1">
      <c r="A36" s="11" t="s">
        <v>28</v>
      </c>
      <c r="B36" s="31"/>
      <c r="C36" s="21" t="s">
        <v>72</v>
      </c>
      <c r="D36" s="9">
        <v>0</v>
      </c>
      <c r="E36" s="11">
        <v>0</v>
      </c>
      <c r="F36" s="17">
        <v>0</v>
      </c>
      <c r="G36" s="11">
        <v>0</v>
      </c>
      <c r="H36" s="17">
        <v>0</v>
      </c>
      <c r="I36" s="11">
        <v>0</v>
      </c>
      <c r="J36" s="17"/>
      <c r="K36" s="11"/>
      <c r="L36" s="17"/>
      <c r="M36" s="11"/>
      <c r="N36" s="17"/>
      <c r="O36" s="11"/>
      <c r="P36" s="17"/>
      <c r="Q36" s="11"/>
      <c r="R36" s="11"/>
      <c r="S36" s="11"/>
      <c r="T36" s="11"/>
      <c r="U36" s="11"/>
      <c r="V36" s="23">
        <f>MAX(D36,F36,H36,J36,L36,N36,P36,R36)</f>
        <v>0</v>
      </c>
      <c r="W36" s="24">
        <f>D36+F36+H36+J36+L36+N36+P36+R36</f>
        <v>0</v>
      </c>
      <c r="X36" s="25">
        <f>W36-V36</f>
        <v>0</v>
      </c>
      <c r="Y36" s="17"/>
      <c r="Z36" s="11"/>
      <c r="AA36" s="32"/>
      <c r="AB36" s="33"/>
      <c r="AC36" s="26">
        <f>$E$34+$G$34+$I$34+$K$34+$M$34+$O$34+$Q$34+$S$34+$Z$34+$AB$34</f>
        <v>4</v>
      </c>
      <c r="AD36" s="27">
        <f>E36+G36+I36+K36+M36+O36+Q36+S36+Z36+AB36</f>
        <v>0</v>
      </c>
      <c r="AE36" s="28">
        <f>AD36*100/AC36</f>
        <v>0</v>
      </c>
      <c r="AF36" s="29">
        <f>X36+(Y36+AA36)*1.2</f>
        <v>0</v>
      </c>
      <c r="AG36" s="4"/>
    </row>
    <row r="37" spans="1:33" ht="14.25" customHeight="1" hidden="1">
      <c r="A37" s="11" t="s">
        <v>30</v>
      </c>
      <c r="B37" s="31"/>
      <c r="C37" s="21"/>
      <c r="D37" s="9"/>
      <c r="E37" s="11"/>
      <c r="F37" s="17"/>
      <c r="G37" s="11"/>
      <c r="H37" s="17"/>
      <c r="I37" s="11"/>
      <c r="J37" s="17"/>
      <c r="K37" s="11"/>
      <c r="L37" s="17"/>
      <c r="M37" s="11"/>
      <c r="N37" s="17"/>
      <c r="O37" s="11"/>
      <c r="P37" s="17"/>
      <c r="Q37" s="11"/>
      <c r="R37" s="11"/>
      <c r="S37" s="11"/>
      <c r="T37" s="11"/>
      <c r="U37" s="11"/>
      <c r="V37" s="23">
        <v>1</v>
      </c>
      <c r="W37" s="24">
        <f>D37+H37+J37+L37+N37+P37+R37</f>
        <v>0</v>
      </c>
      <c r="X37" s="25">
        <f>W37-V37</f>
        <v>-1</v>
      </c>
      <c r="Y37" s="17"/>
      <c r="Z37" s="11"/>
      <c r="AA37" s="32"/>
      <c r="AB37" s="33"/>
      <c r="AC37" s="26">
        <f>$E$34+$G$34+$I$34+$K$34+$M$34+$O$34+$Q$34+$S$34+$Z$34+$AB$34</f>
        <v>4</v>
      </c>
      <c r="AD37" s="27">
        <f>E37+G37+I37+K37+M37+O37+Q37+S37+Z37+AB37</f>
        <v>0</v>
      </c>
      <c r="AE37" s="28">
        <f>AD37*100/AC37</f>
        <v>0</v>
      </c>
      <c r="AF37" s="29">
        <f>X37+(Y37+AA37)*1.2</f>
        <v>-1</v>
      </c>
      <c r="AG37" s="4"/>
    </row>
    <row r="38" spans="1:33" ht="14.25" hidden="1">
      <c r="A38" s="11" t="s">
        <v>32</v>
      </c>
      <c r="B38" s="31"/>
      <c r="C38" s="21"/>
      <c r="D38" s="9"/>
      <c r="E38" s="11"/>
      <c r="F38" s="17"/>
      <c r="G38" s="11"/>
      <c r="H38" s="17"/>
      <c r="I38" s="11"/>
      <c r="J38" s="17"/>
      <c r="K38" s="11"/>
      <c r="L38" s="17"/>
      <c r="M38" s="11"/>
      <c r="N38" s="17"/>
      <c r="O38" s="11"/>
      <c r="P38" s="17"/>
      <c r="Q38" s="11"/>
      <c r="R38" s="11"/>
      <c r="S38" s="11"/>
      <c r="T38" s="11"/>
      <c r="U38" s="11"/>
      <c r="V38" s="23">
        <v>2</v>
      </c>
      <c r="W38" s="24">
        <f>D38+H38+J38+L38+N38+P38+R38</f>
        <v>0</v>
      </c>
      <c r="X38" s="25">
        <f>W38-V38</f>
        <v>-2</v>
      </c>
      <c r="Y38" s="17"/>
      <c r="Z38" s="11"/>
      <c r="AA38" s="32"/>
      <c r="AB38" s="33"/>
      <c r="AC38" s="26">
        <f>$E$34+$G$34+$I$34+$K$34+$M$34+$O$34+$Q$34+$S$34+$Z$34+$AB$34</f>
        <v>4</v>
      </c>
      <c r="AD38" s="27">
        <f>E38+G38+I38+K38+M38+O38+Q38+S38+Z38+AB38</f>
        <v>0</v>
      </c>
      <c r="AE38" s="28">
        <f>AD38*100/AC38</f>
        <v>0</v>
      </c>
      <c r="AF38" s="29">
        <f>X38+(Y38+AA38)*1.2</f>
        <v>-2</v>
      </c>
      <c r="AG38" s="4"/>
    </row>
    <row r="39" spans="1:33" ht="14.25" customHeight="1">
      <c r="A39" s="3"/>
      <c r="B39" s="34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5"/>
      <c r="Y39" s="3"/>
      <c r="Z39" s="3"/>
      <c r="AA39" s="36"/>
      <c r="AB39" s="36"/>
      <c r="AC39" s="3"/>
      <c r="AD39" s="3"/>
      <c r="AE39" s="37"/>
      <c r="AF39" s="7"/>
      <c r="AG39" s="4"/>
    </row>
    <row r="40" spans="1:33" ht="14.25" customHeight="1">
      <c r="A40" s="59" t="s">
        <v>73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4"/>
    </row>
    <row r="41" spans="1:33" ht="14.25" customHeight="1">
      <c r="A41" s="2"/>
      <c r="AG41" s="4"/>
    </row>
    <row r="42" spans="1:33" ht="14.25" customHeight="1">
      <c r="A42" s="3"/>
      <c r="B42" s="4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0" t="s">
        <v>1</v>
      </c>
      <c r="W42" s="60"/>
      <c r="X42" s="60"/>
      <c r="Y42" s="61" t="s">
        <v>2</v>
      </c>
      <c r="Z42" s="61"/>
      <c r="AA42" s="61" t="s">
        <v>2</v>
      </c>
      <c r="AB42" s="61"/>
      <c r="AC42" s="3"/>
      <c r="AD42" s="3"/>
      <c r="AE42" s="6"/>
      <c r="AF42" s="7"/>
      <c r="AG42" s="4"/>
    </row>
    <row r="43" spans="1:33" ht="14.25" customHeight="1">
      <c r="A43" s="62" t="s">
        <v>74</v>
      </c>
      <c r="B43" s="62"/>
      <c r="C43" s="62"/>
      <c r="D43" s="63" t="s">
        <v>4</v>
      </c>
      <c r="E43" s="63"/>
      <c r="F43" s="63" t="s">
        <v>5</v>
      </c>
      <c r="G43" s="63"/>
      <c r="H43" s="63" t="s">
        <v>6</v>
      </c>
      <c r="I43" s="63"/>
      <c r="J43" s="63" t="s">
        <v>7</v>
      </c>
      <c r="K43" s="63"/>
      <c r="L43" s="64" t="s">
        <v>8</v>
      </c>
      <c r="M43" s="64"/>
      <c r="N43" s="64" t="s">
        <v>9</v>
      </c>
      <c r="O43" s="64"/>
      <c r="P43" s="63" t="s">
        <v>10</v>
      </c>
      <c r="Q43" s="63"/>
      <c r="R43" s="63" t="s">
        <v>11</v>
      </c>
      <c r="S43" s="63"/>
      <c r="T43" s="65"/>
      <c r="U43" s="65"/>
      <c r="V43" s="66" t="s">
        <v>12</v>
      </c>
      <c r="W43" s="66"/>
      <c r="X43" s="66"/>
      <c r="Y43" s="67" t="s">
        <v>13</v>
      </c>
      <c r="Z43" s="67"/>
      <c r="AA43" s="63" t="s">
        <v>14</v>
      </c>
      <c r="AB43" s="63"/>
      <c r="AC43" s="68" t="s">
        <v>15</v>
      </c>
      <c r="AD43" s="68"/>
      <c r="AE43" s="68"/>
      <c r="AF43" s="68"/>
      <c r="AG43" s="4"/>
    </row>
    <row r="44" spans="1:33" ht="14.25" customHeight="1">
      <c r="A44" s="63" t="s">
        <v>16</v>
      </c>
      <c r="B44" s="69" t="s">
        <v>17</v>
      </c>
      <c r="C44" s="69" t="s">
        <v>18</v>
      </c>
      <c r="D44" s="10" t="s">
        <v>19</v>
      </c>
      <c r="E44" s="11">
        <v>0</v>
      </c>
      <c r="F44" s="10" t="s">
        <v>19</v>
      </c>
      <c r="G44" s="10">
        <v>0</v>
      </c>
      <c r="H44" s="10" t="s">
        <v>19</v>
      </c>
      <c r="I44" s="10">
        <v>0</v>
      </c>
      <c r="J44" s="10" t="s">
        <v>19</v>
      </c>
      <c r="K44" s="10">
        <v>4</v>
      </c>
      <c r="L44" s="10" t="s">
        <v>19</v>
      </c>
      <c r="M44" s="10">
        <v>0</v>
      </c>
      <c r="N44" s="10" t="s">
        <v>19</v>
      </c>
      <c r="O44" s="10">
        <v>0</v>
      </c>
      <c r="P44" s="10" t="s">
        <v>19</v>
      </c>
      <c r="Q44" s="10"/>
      <c r="R44" s="10" t="s">
        <v>19</v>
      </c>
      <c r="S44" s="10">
        <v>4</v>
      </c>
      <c r="T44" s="10"/>
      <c r="U44" s="10"/>
      <c r="V44" s="66"/>
      <c r="W44" s="66"/>
      <c r="X44" s="66"/>
      <c r="Y44" s="10" t="s">
        <v>19</v>
      </c>
      <c r="Z44" s="10">
        <v>3</v>
      </c>
      <c r="AA44" s="10" t="s">
        <v>19</v>
      </c>
      <c r="AB44" s="10"/>
      <c r="AC44" s="68"/>
      <c r="AD44" s="68"/>
      <c r="AE44" s="68"/>
      <c r="AF44" s="68"/>
      <c r="AG44" s="4"/>
    </row>
    <row r="45" spans="1:33" ht="18" customHeight="1">
      <c r="A45" s="63"/>
      <c r="B45" s="63"/>
      <c r="C45" s="63"/>
      <c r="D45" s="12" t="s">
        <v>20</v>
      </c>
      <c r="E45" s="13" t="s">
        <v>21</v>
      </c>
      <c r="F45" s="12" t="s">
        <v>20</v>
      </c>
      <c r="G45" s="13" t="s">
        <v>21</v>
      </c>
      <c r="H45" s="12" t="s">
        <v>20</v>
      </c>
      <c r="I45" s="13" t="s">
        <v>21</v>
      </c>
      <c r="J45" s="12" t="s">
        <v>20</v>
      </c>
      <c r="K45" s="13" t="s">
        <v>21</v>
      </c>
      <c r="L45" s="12" t="s">
        <v>20</v>
      </c>
      <c r="M45" s="13" t="s">
        <v>21</v>
      </c>
      <c r="N45" s="12" t="s">
        <v>20</v>
      </c>
      <c r="O45" s="13" t="s">
        <v>21</v>
      </c>
      <c r="P45" s="12" t="s">
        <v>20</v>
      </c>
      <c r="Q45" s="13" t="s">
        <v>21</v>
      </c>
      <c r="R45" s="12" t="s">
        <v>20</v>
      </c>
      <c r="S45" s="13" t="s">
        <v>21</v>
      </c>
      <c r="T45" s="13"/>
      <c r="U45" s="13"/>
      <c r="V45" s="14" t="s">
        <v>22</v>
      </c>
      <c r="W45" s="15" t="s">
        <v>23</v>
      </c>
      <c r="X45" s="16" t="s">
        <v>24</v>
      </c>
      <c r="Y45" s="17" t="s">
        <v>20</v>
      </c>
      <c r="Z45" s="11" t="s">
        <v>21</v>
      </c>
      <c r="AA45" s="12" t="s">
        <v>20</v>
      </c>
      <c r="AB45" s="13" t="s">
        <v>21</v>
      </c>
      <c r="AC45" s="18" t="s">
        <v>19</v>
      </c>
      <c r="AD45" s="18" t="s">
        <v>25</v>
      </c>
      <c r="AE45" s="19" t="s">
        <v>26</v>
      </c>
      <c r="AF45" s="19" t="s">
        <v>27</v>
      </c>
      <c r="AG45" s="4"/>
    </row>
    <row r="46" spans="1:33" ht="24.75" customHeight="1">
      <c r="A46" s="11" t="s">
        <v>28</v>
      </c>
      <c r="B46" s="20" t="s">
        <v>75</v>
      </c>
      <c r="C46" s="21"/>
      <c r="D46" s="22">
        <v>0</v>
      </c>
      <c r="E46" s="11">
        <v>0</v>
      </c>
      <c r="F46" s="22">
        <v>0</v>
      </c>
      <c r="G46" s="11">
        <v>0</v>
      </c>
      <c r="H46" s="17">
        <v>0</v>
      </c>
      <c r="I46" s="11">
        <v>0</v>
      </c>
      <c r="J46" s="17">
        <v>1</v>
      </c>
      <c r="K46" s="11">
        <v>4</v>
      </c>
      <c r="L46" s="22">
        <v>0</v>
      </c>
      <c r="M46" s="11">
        <v>0</v>
      </c>
      <c r="N46" s="17">
        <v>0</v>
      </c>
      <c r="O46" s="10">
        <v>0</v>
      </c>
      <c r="P46" s="17"/>
      <c r="Q46" s="11"/>
      <c r="R46" s="11">
        <v>1</v>
      </c>
      <c r="S46" s="11">
        <v>4</v>
      </c>
      <c r="T46" s="11"/>
      <c r="U46" s="11"/>
      <c r="V46" s="23">
        <f aca="true" t="shared" si="8" ref="V46:V53">MAX(D46,F46,H46,J46,L46,N46,P46,R46)</f>
        <v>1</v>
      </c>
      <c r="W46" s="24">
        <f aca="true" t="shared" si="9" ref="W46:W53">D46+F46+H46+J46+L46+N46+P46+R46</f>
        <v>2</v>
      </c>
      <c r="X46" s="25">
        <f aca="true" t="shared" si="10" ref="X46:X53">W46-V46</f>
        <v>1</v>
      </c>
      <c r="Y46" s="17">
        <v>1</v>
      </c>
      <c r="Z46" s="11">
        <v>3</v>
      </c>
      <c r="AA46" s="17"/>
      <c r="AB46" s="11"/>
      <c r="AC46" s="26">
        <f aca="true" t="shared" si="11" ref="AC46:AC53">$E$5+$G$5+$I$5+$K$5+$Q$5+$O$5+S$5+$Z$46</f>
        <v>30</v>
      </c>
      <c r="AD46" s="27">
        <f aca="true" t="shared" si="12" ref="AD46:AD53">E46+G46+I46+K46+M46+O46+Q46+S46+Z46+AB46</f>
        <v>11</v>
      </c>
      <c r="AE46" s="28">
        <f aca="true" t="shared" si="13" ref="AE46:AE53">AD46*100/AC46</f>
        <v>36.666666666666664</v>
      </c>
      <c r="AF46" s="29">
        <f aca="true" t="shared" si="14" ref="AF46:AF53">X46+(Y46+AA46)*1.2</f>
        <v>2.2</v>
      </c>
      <c r="AG46" s="4"/>
    </row>
    <row r="47" spans="1:33" ht="14.25" customHeight="1">
      <c r="A47" s="11" t="s">
        <v>30</v>
      </c>
      <c r="B47" s="20" t="s">
        <v>57</v>
      </c>
      <c r="C47" s="21"/>
      <c r="D47" s="22">
        <v>0</v>
      </c>
      <c r="E47" s="11">
        <v>0</v>
      </c>
      <c r="F47" s="22">
        <v>0</v>
      </c>
      <c r="G47" s="11">
        <v>0</v>
      </c>
      <c r="H47" s="17">
        <v>0</v>
      </c>
      <c r="I47" s="11">
        <v>0</v>
      </c>
      <c r="J47" s="17">
        <v>2</v>
      </c>
      <c r="K47" s="11">
        <v>4</v>
      </c>
      <c r="L47" s="22">
        <v>0</v>
      </c>
      <c r="M47" s="11">
        <v>0</v>
      </c>
      <c r="N47" s="17">
        <v>0</v>
      </c>
      <c r="O47" s="10">
        <v>0</v>
      </c>
      <c r="P47" s="17"/>
      <c r="Q47" s="11"/>
      <c r="R47" s="11">
        <v>2</v>
      </c>
      <c r="S47" s="11">
        <v>4</v>
      </c>
      <c r="T47" s="11"/>
      <c r="U47" s="11"/>
      <c r="V47" s="23">
        <f t="shared" si="8"/>
        <v>2</v>
      </c>
      <c r="W47" s="24">
        <f t="shared" si="9"/>
        <v>4</v>
      </c>
      <c r="X47" s="25">
        <f t="shared" si="10"/>
        <v>2</v>
      </c>
      <c r="Y47" s="17">
        <v>2</v>
      </c>
      <c r="Z47" s="11">
        <v>3</v>
      </c>
      <c r="AA47" s="17"/>
      <c r="AB47" s="11"/>
      <c r="AC47" s="26">
        <f t="shared" si="11"/>
        <v>30</v>
      </c>
      <c r="AD47" s="27">
        <f t="shared" si="12"/>
        <v>11</v>
      </c>
      <c r="AE47" s="28">
        <f t="shared" si="13"/>
        <v>36.666666666666664</v>
      </c>
      <c r="AF47" s="29">
        <f t="shared" si="14"/>
        <v>4.4</v>
      </c>
      <c r="AG47" s="4"/>
    </row>
    <row r="48" spans="1:33" ht="14.25" customHeight="1">
      <c r="A48" s="11" t="s">
        <v>32</v>
      </c>
      <c r="B48" s="20" t="s">
        <v>61</v>
      </c>
      <c r="C48" s="21"/>
      <c r="D48" s="22">
        <v>0</v>
      </c>
      <c r="E48" s="11">
        <v>0</v>
      </c>
      <c r="F48" s="22">
        <v>0</v>
      </c>
      <c r="G48" s="11">
        <v>0</v>
      </c>
      <c r="H48" s="17">
        <v>0</v>
      </c>
      <c r="I48" s="11">
        <v>0</v>
      </c>
      <c r="J48" s="17">
        <v>3</v>
      </c>
      <c r="K48" s="11">
        <v>4</v>
      </c>
      <c r="L48" s="22">
        <v>0</v>
      </c>
      <c r="M48" s="11">
        <v>0</v>
      </c>
      <c r="N48" s="17">
        <v>0</v>
      </c>
      <c r="O48" s="10">
        <v>0</v>
      </c>
      <c r="P48" s="17"/>
      <c r="Q48" s="11"/>
      <c r="R48" s="11">
        <v>4</v>
      </c>
      <c r="S48" s="11">
        <v>2</v>
      </c>
      <c r="T48" s="11"/>
      <c r="U48" s="11"/>
      <c r="V48" s="23">
        <f t="shared" si="8"/>
        <v>4</v>
      </c>
      <c r="W48" s="24">
        <f t="shared" si="9"/>
        <v>7</v>
      </c>
      <c r="X48" s="25">
        <f t="shared" si="10"/>
        <v>3</v>
      </c>
      <c r="Y48" s="17">
        <v>3</v>
      </c>
      <c r="Z48" s="11">
        <v>3</v>
      </c>
      <c r="AA48" s="17"/>
      <c r="AB48" s="11"/>
      <c r="AC48" s="26">
        <f t="shared" si="11"/>
        <v>30</v>
      </c>
      <c r="AD48" s="27">
        <f t="shared" si="12"/>
        <v>9</v>
      </c>
      <c r="AE48" s="28">
        <f t="shared" si="13"/>
        <v>30</v>
      </c>
      <c r="AF48" s="29">
        <f t="shared" si="14"/>
        <v>6.6</v>
      </c>
      <c r="AG48" s="4"/>
    </row>
    <row r="49" spans="1:33" ht="14.25" customHeight="1">
      <c r="A49" s="11" t="s">
        <v>34</v>
      </c>
      <c r="B49" s="20" t="s">
        <v>76</v>
      </c>
      <c r="C49" s="21"/>
      <c r="D49" s="22">
        <v>0</v>
      </c>
      <c r="E49" s="11">
        <v>0</v>
      </c>
      <c r="F49" s="22">
        <v>0</v>
      </c>
      <c r="G49" s="11">
        <v>0</v>
      </c>
      <c r="H49" s="17">
        <v>0</v>
      </c>
      <c r="I49" s="11">
        <v>0</v>
      </c>
      <c r="J49" s="17">
        <v>8</v>
      </c>
      <c r="K49" s="11">
        <v>0</v>
      </c>
      <c r="L49" s="22">
        <v>0</v>
      </c>
      <c r="M49" s="11">
        <v>0</v>
      </c>
      <c r="N49" s="17">
        <v>0</v>
      </c>
      <c r="O49" s="10">
        <v>0</v>
      </c>
      <c r="P49" s="17"/>
      <c r="Q49" s="11"/>
      <c r="R49" s="11">
        <v>3</v>
      </c>
      <c r="S49" s="11">
        <v>2</v>
      </c>
      <c r="T49" s="11"/>
      <c r="U49" s="11"/>
      <c r="V49" s="23">
        <f t="shared" si="8"/>
        <v>8</v>
      </c>
      <c r="W49" s="24">
        <f t="shared" si="9"/>
        <v>11</v>
      </c>
      <c r="X49" s="25">
        <f t="shared" si="10"/>
        <v>3</v>
      </c>
      <c r="Y49" s="17">
        <v>4</v>
      </c>
      <c r="Z49" s="11">
        <v>3</v>
      </c>
      <c r="AA49" s="17"/>
      <c r="AB49" s="11"/>
      <c r="AC49" s="26">
        <f t="shared" si="11"/>
        <v>30</v>
      </c>
      <c r="AD49" s="27">
        <f t="shared" si="12"/>
        <v>5</v>
      </c>
      <c r="AE49" s="28">
        <f t="shared" si="13"/>
        <v>16.666666666666668</v>
      </c>
      <c r="AF49" s="29">
        <f t="shared" si="14"/>
        <v>7.8</v>
      </c>
      <c r="AG49" s="4"/>
    </row>
    <row r="50" spans="1:33" ht="14.25" customHeight="1">
      <c r="A50" s="11" t="s">
        <v>36</v>
      </c>
      <c r="B50" s="20" t="s">
        <v>67</v>
      </c>
      <c r="C50" s="21"/>
      <c r="D50" s="22">
        <v>0</v>
      </c>
      <c r="E50" s="11">
        <v>0</v>
      </c>
      <c r="F50" s="22">
        <v>0</v>
      </c>
      <c r="G50" s="11">
        <v>0</v>
      </c>
      <c r="H50" s="17">
        <v>0</v>
      </c>
      <c r="I50" s="11">
        <v>0</v>
      </c>
      <c r="J50" s="17">
        <v>5</v>
      </c>
      <c r="K50" s="11">
        <v>4</v>
      </c>
      <c r="L50" s="22">
        <v>0</v>
      </c>
      <c r="M50" s="11">
        <v>0</v>
      </c>
      <c r="N50" s="17">
        <v>0</v>
      </c>
      <c r="O50" s="10">
        <v>0</v>
      </c>
      <c r="P50" s="17"/>
      <c r="Q50" s="11"/>
      <c r="R50" s="11">
        <v>5</v>
      </c>
      <c r="S50" s="11">
        <v>2</v>
      </c>
      <c r="T50" s="11"/>
      <c r="U50" s="11"/>
      <c r="V50" s="23">
        <f t="shared" si="8"/>
        <v>5</v>
      </c>
      <c r="W50" s="24">
        <f t="shared" si="9"/>
        <v>10</v>
      </c>
      <c r="X50" s="25">
        <f t="shared" si="10"/>
        <v>5</v>
      </c>
      <c r="Y50" s="17">
        <v>5</v>
      </c>
      <c r="Z50" s="11">
        <v>3</v>
      </c>
      <c r="AA50" s="17"/>
      <c r="AB50" s="11"/>
      <c r="AC50" s="26">
        <f t="shared" si="11"/>
        <v>30</v>
      </c>
      <c r="AD50" s="27">
        <f t="shared" si="12"/>
        <v>9</v>
      </c>
      <c r="AE50" s="28">
        <f t="shared" si="13"/>
        <v>30</v>
      </c>
      <c r="AF50" s="29">
        <f t="shared" si="14"/>
        <v>11</v>
      </c>
      <c r="AG50" s="4"/>
    </row>
    <row r="51" spans="1:33" ht="14.25" customHeight="1">
      <c r="A51" s="11" t="s">
        <v>38</v>
      </c>
      <c r="B51" s="20" t="s">
        <v>69</v>
      </c>
      <c r="C51" s="21"/>
      <c r="D51" s="22">
        <v>0</v>
      </c>
      <c r="E51" s="11">
        <v>0</v>
      </c>
      <c r="F51" s="22">
        <v>0</v>
      </c>
      <c r="G51" s="11">
        <v>0</v>
      </c>
      <c r="H51" s="17">
        <v>0</v>
      </c>
      <c r="I51" s="11">
        <v>0</v>
      </c>
      <c r="J51" s="17">
        <v>4</v>
      </c>
      <c r="K51" s="11">
        <v>4</v>
      </c>
      <c r="L51" s="22">
        <v>0</v>
      </c>
      <c r="M51" s="11">
        <v>0</v>
      </c>
      <c r="N51" s="17">
        <v>0</v>
      </c>
      <c r="O51" s="10">
        <v>0</v>
      </c>
      <c r="P51" s="17"/>
      <c r="Q51" s="11"/>
      <c r="R51" s="11">
        <v>8</v>
      </c>
      <c r="S51" s="11">
        <v>4</v>
      </c>
      <c r="T51" s="11"/>
      <c r="U51" s="11"/>
      <c r="V51" s="23">
        <f t="shared" si="8"/>
        <v>8</v>
      </c>
      <c r="W51" s="24">
        <f t="shared" si="9"/>
        <v>12</v>
      </c>
      <c r="X51" s="25">
        <f t="shared" si="10"/>
        <v>4</v>
      </c>
      <c r="Y51" s="17">
        <v>6</v>
      </c>
      <c r="Z51" s="11">
        <v>0</v>
      </c>
      <c r="AA51" s="17"/>
      <c r="AB51" s="11"/>
      <c r="AC51" s="26">
        <f t="shared" si="11"/>
        <v>30</v>
      </c>
      <c r="AD51" s="27">
        <f t="shared" si="12"/>
        <v>8</v>
      </c>
      <c r="AE51" s="28">
        <f t="shared" si="13"/>
        <v>26.666666666666668</v>
      </c>
      <c r="AF51" s="29">
        <f t="shared" si="14"/>
        <v>11.2</v>
      </c>
      <c r="AG51" s="4"/>
    </row>
    <row r="52" spans="1:33" ht="14.25" customHeight="1">
      <c r="A52" s="11" t="s">
        <v>40</v>
      </c>
      <c r="B52" s="20" t="s">
        <v>77</v>
      </c>
      <c r="C52" s="21"/>
      <c r="D52" s="22">
        <v>0</v>
      </c>
      <c r="E52" s="11">
        <v>0</v>
      </c>
      <c r="F52" s="22">
        <v>0</v>
      </c>
      <c r="G52" s="11">
        <v>0</v>
      </c>
      <c r="H52" s="17">
        <v>0</v>
      </c>
      <c r="I52" s="11">
        <v>0</v>
      </c>
      <c r="J52" s="17">
        <v>6</v>
      </c>
      <c r="K52" s="11">
        <v>2</v>
      </c>
      <c r="L52" s="22">
        <v>0</v>
      </c>
      <c r="M52" s="11">
        <v>0</v>
      </c>
      <c r="N52" s="17">
        <v>0</v>
      </c>
      <c r="O52" s="10">
        <v>0</v>
      </c>
      <c r="P52" s="17"/>
      <c r="Q52" s="11"/>
      <c r="R52" s="11">
        <v>7</v>
      </c>
      <c r="S52" s="11">
        <v>4</v>
      </c>
      <c r="T52" s="11"/>
      <c r="U52" s="11"/>
      <c r="V52" s="23">
        <f t="shared" si="8"/>
        <v>7</v>
      </c>
      <c r="W52" s="24">
        <f t="shared" si="9"/>
        <v>13</v>
      </c>
      <c r="X52" s="25">
        <f t="shared" si="10"/>
        <v>6</v>
      </c>
      <c r="Y52" s="17">
        <v>6</v>
      </c>
      <c r="Z52" s="11">
        <v>0</v>
      </c>
      <c r="AA52" s="17"/>
      <c r="AB52" s="11"/>
      <c r="AC52" s="26">
        <f t="shared" si="11"/>
        <v>30</v>
      </c>
      <c r="AD52" s="27">
        <f t="shared" si="12"/>
        <v>6</v>
      </c>
      <c r="AE52" s="28">
        <f t="shared" si="13"/>
        <v>20</v>
      </c>
      <c r="AF52" s="29">
        <f t="shared" si="14"/>
        <v>13.2</v>
      </c>
      <c r="AG52" s="4"/>
    </row>
    <row r="53" spans="1:33" ht="14.25" customHeight="1">
      <c r="A53" s="11" t="s">
        <v>42</v>
      </c>
      <c r="B53" s="20" t="s">
        <v>65</v>
      </c>
      <c r="C53" s="21"/>
      <c r="D53" s="22">
        <v>0</v>
      </c>
      <c r="E53" s="11">
        <v>0</v>
      </c>
      <c r="F53" s="22">
        <v>3</v>
      </c>
      <c r="G53" s="11">
        <v>0</v>
      </c>
      <c r="H53" s="17">
        <v>0</v>
      </c>
      <c r="I53" s="11">
        <v>0</v>
      </c>
      <c r="J53" s="17">
        <v>7</v>
      </c>
      <c r="K53" s="11">
        <v>1</v>
      </c>
      <c r="L53" s="22">
        <v>0</v>
      </c>
      <c r="M53" s="11">
        <v>0</v>
      </c>
      <c r="N53" s="17">
        <v>0</v>
      </c>
      <c r="O53" s="10">
        <v>0</v>
      </c>
      <c r="P53" s="17"/>
      <c r="Q53" s="11"/>
      <c r="R53" s="11">
        <v>6</v>
      </c>
      <c r="S53" s="11">
        <v>4</v>
      </c>
      <c r="T53" s="11"/>
      <c r="U53" s="11"/>
      <c r="V53" s="23">
        <f t="shared" si="8"/>
        <v>7</v>
      </c>
      <c r="W53" s="24">
        <f t="shared" si="9"/>
        <v>16</v>
      </c>
      <c r="X53" s="25">
        <f t="shared" si="10"/>
        <v>9</v>
      </c>
      <c r="Y53" s="17">
        <v>6</v>
      </c>
      <c r="Z53" s="11">
        <v>0</v>
      </c>
      <c r="AA53" s="17"/>
      <c r="AB53" s="11"/>
      <c r="AC53" s="26">
        <f t="shared" si="11"/>
        <v>30</v>
      </c>
      <c r="AD53" s="27">
        <f t="shared" si="12"/>
        <v>5</v>
      </c>
      <c r="AE53" s="28">
        <f t="shared" si="13"/>
        <v>16.666666666666668</v>
      </c>
      <c r="AF53" s="29">
        <f t="shared" si="14"/>
        <v>16.2</v>
      </c>
      <c r="AG53" s="4"/>
    </row>
    <row r="54" spans="1:33" ht="14.25" customHeight="1">
      <c r="A54" s="3"/>
      <c r="B54" s="3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5"/>
      <c r="Y54" s="3"/>
      <c r="Z54" s="3"/>
      <c r="AA54" s="36"/>
      <c r="AB54" s="36"/>
      <c r="AC54" s="3"/>
      <c r="AD54" s="3"/>
      <c r="AE54" s="37"/>
      <c r="AF54" s="7"/>
      <c r="AG54" s="4"/>
    </row>
    <row r="55" spans="1:33" ht="14.25" customHeight="1">
      <c r="A55" s="3"/>
      <c r="B55" s="34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5"/>
      <c r="Y55" s="3"/>
      <c r="Z55" s="3"/>
      <c r="AA55" s="36"/>
      <c r="AB55" s="36"/>
      <c r="AC55" s="3"/>
      <c r="AD55" s="3"/>
      <c r="AE55" s="37"/>
      <c r="AF55" s="7"/>
      <c r="AG55" s="4"/>
    </row>
    <row r="56" spans="1:33" ht="14.25" customHeight="1">
      <c r="A56" s="3"/>
      <c r="B56" s="38"/>
      <c r="C56" s="3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0" t="s">
        <v>1</v>
      </c>
      <c r="W56" s="60"/>
      <c r="X56" s="60"/>
      <c r="Y56" s="61" t="s">
        <v>2</v>
      </c>
      <c r="Z56" s="61"/>
      <c r="AA56" s="71"/>
      <c r="AB56" s="71"/>
      <c r="AC56" s="3"/>
      <c r="AD56" s="3"/>
      <c r="AE56" s="40"/>
      <c r="AF56" s="40"/>
      <c r="AG56" s="4"/>
    </row>
    <row r="57" spans="1:33" ht="24.75" customHeight="1">
      <c r="A57" s="62" t="s">
        <v>78</v>
      </c>
      <c r="B57" s="62"/>
      <c r="C57" s="62"/>
      <c r="D57" s="63" t="s">
        <v>4</v>
      </c>
      <c r="E57" s="63"/>
      <c r="F57" s="63" t="s">
        <v>5</v>
      </c>
      <c r="G57" s="63"/>
      <c r="H57" s="63" t="s">
        <v>6</v>
      </c>
      <c r="I57" s="63"/>
      <c r="J57" s="63" t="s">
        <v>7</v>
      </c>
      <c r="K57" s="63"/>
      <c r="L57" s="64" t="s">
        <v>8</v>
      </c>
      <c r="M57" s="64"/>
      <c r="N57" s="64" t="s">
        <v>9</v>
      </c>
      <c r="O57" s="64"/>
      <c r="P57" s="72" t="s">
        <v>79</v>
      </c>
      <c r="Q57" s="72"/>
      <c r="R57" s="72" t="s">
        <v>80</v>
      </c>
      <c r="S57" s="72"/>
      <c r="T57" s="8"/>
      <c r="U57" s="8"/>
      <c r="V57" s="66" t="s">
        <v>12</v>
      </c>
      <c r="W57" s="66"/>
      <c r="X57" s="66"/>
      <c r="Y57" s="67" t="s">
        <v>13</v>
      </c>
      <c r="Z57" s="67"/>
      <c r="AA57" s="65"/>
      <c r="AB57" s="65"/>
      <c r="AC57" s="68" t="s">
        <v>15</v>
      </c>
      <c r="AD57" s="68"/>
      <c r="AE57" s="68"/>
      <c r="AF57" s="68"/>
      <c r="AG57" s="4"/>
    </row>
    <row r="58" spans="1:33" ht="14.25" customHeight="1">
      <c r="A58" s="63" t="s">
        <v>16</v>
      </c>
      <c r="B58" s="69" t="s">
        <v>17</v>
      </c>
      <c r="C58" s="69" t="s">
        <v>18</v>
      </c>
      <c r="D58" s="41" t="s">
        <v>19</v>
      </c>
      <c r="E58" s="10"/>
      <c r="F58" s="10" t="s">
        <v>19</v>
      </c>
      <c r="G58" s="10"/>
      <c r="H58" s="10" t="s">
        <v>19</v>
      </c>
      <c r="I58" s="10">
        <v>1</v>
      </c>
      <c r="J58" s="10" t="s">
        <v>19</v>
      </c>
      <c r="K58" s="10">
        <v>5</v>
      </c>
      <c r="L58" s="10" t="s">
        <v>19</v>
      </c>
      <c r="M58" s="10"/>
      <c r="N58" s="10" t="s">
        <v>19</v>
      </c>
      <c r="O58" s="10"/>
      <c r="P58" s="10" t="s">
        <v>19</v>
      </c>
      <c r="Q58" s="10">
        <v>5</v>
      </c>
      <c r="R58" s="10" t="s">
        <v>19</v>
      </c>
      <c r="S58" s="10">
        <v>4</v>
      </c>
      <c r="T58" s="10"/>
      <c r="U58" s="10"/>
      <c r="V58" s="66"/>
      <c r="W58" s="66"/>
      <c r="X58" s="66"/>
      <c r="Y58" s="10" t="s">
        <v>19</v>
      </c>
      <c r="Z58" s="10">
        <v>7</v>
      </c>
      <c r="AA58" s="10"/>
      <c r="AB58" s="30"/>
      <c r="AC58" s="68"/>
      <c r="AD58" s="68"/>
      <c r="AE58" s="68"/>
      <c r="AF58" s="68"/>
      <c r="AG58" s="4"/>
    </row>
    <row r="59" spans="1:33" ht="14.25" customHeight="1">
      <c r="A59" s="63"/>
      <c r="B59" s="63"/>
      <c r="C59" s="63"/>
      <c r="D59" s="42" t="s">
        <v>20</v>
      </c>
      <c r="E59" s="13" t="s">
        <v>21</v>
      </c>
      <c r="F59" s="12" t="s">
        <v>20</v>
      </c>
      <c r="G59" s="13" t="s">
        <v>21</v>
      </c>
      <c r="H59" s="12" t="s">
        <v>20</v>
      </c>
      <c r="I59" s="13" t="s">
        <v>21</v>
      </c>
      <c r="J59" s="12" t="s">
        <v>20</v>
      </c>
      <c r="K59" s="13" t="s">
        <v>21</v>
      </c>
      <c r="L59" s="12" t="s">
        <v>20</v>
      </c>
      <c r="M59" s="13" t="s">
        <v>21</v>
      </c>
      <c r="N59" s="12" t="s">
        <v>20</v>
      </c>
      <c r="O59" s="13" t="s">
        <v>21</v>
      </c>
      <c r="P59" s="12" t="s">
        <v>20</v>
      </c>
      <c r="Q59" s="13" t="s">
        <v>21</v>
      </c>
      <c r="R59" s="12" t="s">
        <v>20</v>
      </c>
      <c r="S59" s="13" t="s">
        <v>21</v>
      </c>
      <c r="T59" s="13"/>
      <c r="U59" s="13"/>
      <c r="V59" s="14" t="s">
        <v>22</v>
      </c>
      <c r="W59" s="15" t="s">
        <v>23</v>
      </c>
      <c r="X59" s="16" t="s">
        <v>24</v>
      </c>
      <c r="Y59" s="12" t="s">
        <v>20</v>
      </c>
      <c r="Z59" s="11" t="s">
        <v>21</v>
      </c>
      <c r="AA59" s="17"/>
      <c r="AB59" s="11"/>
      <c r="AC59" s="18" t="s">
        <v>19</v>
      </c>
      <c r="AD59" s="18" t="s">
        <v>25</v>
      </c>
      <c r="AE59" s="19" t="s">
        <v>26</v>
      </c>
      <c r="AF59" s="19" t="s">
        <v>27</v>
      </c>
      <c r="AG59" s="4"/>
    </row>
    <row r="60" spans="1:33" ht="14.25" customHeight="1">
      <c r="A60" s="11" t="s">
        <v>81</v>
      </c>
      <c r="B60" s="31" t="s">
        <v>83</v>
      </c>
      <c r="C60" s="21" t="s">
        <v>72</v>
      </c>
      <c r="D60" s="43">
        <v>1</v>
      </c>
      <c r="E60" s="11">
        <v>1</v>
      </c>
      <c r="F60" s="17">
        <v>1</v>
      </c>
      <c r="G60" s="11">
        <v>1</v>
      </c>
      <c r="H60" s="17">
        <v>2</v>
      </c>
      <c r="I60" s="11">
        <v>2</v>
      </c>
      <c r="J60" s="17">
        <v>0</v>
      </c>
      <c r="K60" s="11">
        <v>0</v>
      </c>
      <c r="L60" s="11"/>
      <c r="M60" s="11"/>
      <c r="N60" s="17">
        <v>0</v>
      </c>
      <c r="O60" s="11">
        <v>0</v>
      </c>
      <c r="P60" s="17">
        <v>0</v>
      </c>
      <c r="Q60" s="11">
        <v>0</v>
      </c>
      <c r="R60" s="11">
        <v>1</v>
      </c>
      <c r="S60" s="11">
        <v>4</v>
      </c>
      <c r="T60" s="11"/>
      <c r="U60" s="11"/>
      <c r="V60" s="23">
        <f>MAX(D60,F60,H60,J60,L60,N60,P60,R60)</f>
        <v>2</v>
      </c>
      <c r="W60" s="24">
        <f>D60+F60+H60+J60+L60+N60+P60+R60</f>
        <v>5</v>
      </c>
      <c r="X60" s="25">
        <f>W60-V60</f>
        <v>3</v>
      </c>
      <c r="Y60" s="17">
        <v>1</v>
      </c>
      <c r="Z60" s="11">
        <v>7</v>
      </c>
      <c r="AA60" s="58"/>
      <c r="AB60" s="58"/>
      <c r="AC60" s="26">
        <f>$E$58+$G$58+$I$58+$K$58+$M$58+$O$58+$Q$58+$S$58+$Z$58+$AB$58</f>
        <v>22</v>
      </c>
      <c r="AD60" s="27">
        <f>E60+G60+I60+K60+M60+O60+Q60+S60+Z60+AB60</f>
        <v>15</v>
      </c>
      <c r="AE60" s="28">
        <f>AD60*100/AC60</f>
        <v>68.18181818181819</v>
      </c>
      <c r="AF60" s="29">
        <f>X60+(Y60+AA60)*1.2</f>
        <v>4.2</v>
      </c>
      <c r="AG60" s="4"/>
    </row>
    <row r="61" spans="1:33" ht="14.25" customHeight="1">
      <c r="A61" s="11" t="s">
        <v>30</v>
      </c>
      <c r="B61" s="31" t="s">
        <v>82</v>
      </c>
      <c r="C61" s="21" t="s">
        <v>72</v>
      </c>
      <c r="D61" s="43">
        <v>0</v>
      </c>
      <c r="E61" s="11">
        <v>0</v>
      </c>
      <c r="F61" s="17">
        <v>0</v>
      </c>
      <c r="G61" s="11">
        <v>0</v>
      </c>
      <c r="H61" s="17">
        <v>1</v>
      </c>
      <c r="I61" s="11">
        <v>1</v>
      </c>
      <c r="J61" s="17">
        <v>1</v>
      </c>
      <c r="K61" s="11">
        <v>5</v>
      </c>
      <c r="L61" s="53"/>
      <c r="M61" s="54"/>
      <c r="N61" s="17">
        <v>0</v>
      </c>
      <c r="O61" s="11">
        <v>0</v>
      </c>
      <c r="P61" s="17">
        <v>1</v>
      </c>
      <c r="Q61" s="11">
        <v>5</v>
      </c>
      <c r="R61" s="11">
        <v>0</v>
      </c>
      <c r="S61" s="11">
        <v>0</v>
      </c>
      <c r="T61" s="54"/>
      <c r="U61" s="54"/>
      <c r="V61" s="23">
        <f>MAX(D61,F61,H61,J61,L61,N61,P61,R61)</f>
        <v>1</v>
      </c>
      <c r="W61" s="24">
        <f>D61+F61+H61+J61+L61+N61+P61+R61</f>
        <v>3</v>
      </c>
      <c r="X61" s="25">
        <f>W61-V61</f>
        <v>2</v>
      </c>
      <c r="Y61" s="17">
        <v>2</v>
      </c>
      <c r="Z61" s="11">
        <v>7</v>
      </c>
      <c r="AA61" s="55"/>
      <c r="AB61" s="56"/>
      <c r="AC61" s="26">
        <f>$E$58+$G$58+$I$58+$K$58+$M$58+$O$58+$Q$58+$S$58+$Z$58+$AB$58</f>
        <v>22</v>
      </c>
      <c r="AD61" s="27">
        <f>E61+G61+I61+K61+M61+O61+Q61+S61+Z61+AB61</f>
        <v>18</v>
      </c>
      <c r="AE61" s="28">
        <f>AD61*100/AC61</f>
        <v>81.81818181818181</v>
      </c>
      <c r="AF61" s="29">
        <f>X61+(Y61+AA61)*1.2</f>
        <v>4.4</v>
      </c>
      <c r="AG61" s="4"/>
    </row>
    <row r="62" spans="1:33" ht="14.25">
      <c r="A62" s="3"/>
      <c r="B62" s="4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60" t="s">
        <v>1</v>
      </c>
      <c r="W62" s="60"/>
      <c r="X62" s="60"/>
      <c r="Y62" s="61" t="s">
        <v>2</v>
      </c>
      <c r="Z62" s="61"/>
      <c r="AA62" s="71"/>
      <c r="AB62" s="71"/>
      <c r="AC62" s="3"/>
      <c r="AD62" s="3"/>
      <c r="AE62" s="6"/>
      <c r="AF62" s="7"/>
      <c r="AG62" s="4"/>
    </row>
    <row r="63" spans="1:33" ht="29.25" customHeight="1" hidden="1">
      <c r="A63" s="62" t="s">
        <v>84</v>
      </c>
      <c r="B63" s="62"/>
      <c r="C63" s="62"/>
      <c r="D63" s="63" t="s">
        <v>4</v>
      </c>
      <c r="E63" s="63"/>
      <c r="F63" s="63" t="s">
        <v>5</v>
      </c>
      <c r="G63" s="63"/>
      <c r="H63" s="63" t="s">
        <v>6</v>
      </c>
      <c r="I63" s="63"/>
      <c r="J63" s="63" t="s">
        <v>7</v>
      </c>
      <c r="K63" s="63"/>
      <c r="L63" s="64" t="s">
        <v>8</v>
      </c>
      <c r="M63" s="64"/>
      <c r="N63" s="64" t="s">
        <v>9</v>
      </c>
      <c r="O63" s="64"/>
      <c r="P63" s="65"/>
      <c r="Q63" s="65"/>
      <c r="R63" s="8"/>
      <c r="S63" s="8"/>
      <c r="T63" s="8"/>
      <c r="U63" s="8"/>
      <c r="V63" s="66" t="s">
        <v>12</v>
      </c>
      <c r="W63" s="66"/>
      <c r="X63" s="66"/>
      <c r="Y63" s="67" t="s">
        <v>13</v>
      </c>
      <c r="Z63" s="67"/>
      <c r="AA63" s="65"/>
      <c r="AB63" s="65"/>
      <c r="AC63" s="68" t="s">
        <v>15</v>
      </c>
      <c r="AD63" s="68"/>
      <c r="AE63" s="68"/>
      <c r="AF63" s="68"/>
      <c r="AG63" s="4"/>
    </row>
    <row r="64" spans="1:33" ht="14.25" customHeight="1" hidden="1">
      <c r="A64" s="63" t="s">
        <v>16</v>
      </c>
      <c r="B64" s="69" t="s">
        <v>17</v>
      </c>
      <c r="C64" s="69" t="s">
        <v>18</v>
      </c>
      <c r="D64" s="10" t="s">
        <v>19</v>
      </c>
      <c r="E64" s="10"/>
      <c r="F64" s="10" t="s">
        <v>19</v>
      </c>
      <c r="G64" s="10"/>
      <c r="H64" s="10" t="s">
        <v>19</v>
      </c>
      <c r="I64" s="10"/>
      <c r="J64" s="10" t="s">
        <v>19</v>
      </c>
      <c r="K64" s="10"/>
      <c r="L64" s="10" t="s">
        <v>19</v>
      </c>
      <c r="M64" s="10"/>
      <c r="N64" s="10" t="s">
        <v>19</v>
      </c>
      <c r="O64" s="10"/>
      <c r="P64" s="10" t="s">
        <v>19</v>
      </c>
      <c r="Q64" s="10"/>
      <c r="R64" s="10"/>
      <c r="S64" s="10"/>
      <c r="T64" s="10"/>
      <c r="U64" s="10"/>
      <c r="V64" s="66"/>
      <c r="W64" s="66"/>
      <c r="X64" s="66"/>
      <c r="Y64" s="10" t="s">
        <v>19</v>
      </c>
      <c r="Z64" s="10"/>
      <c r="AA64" s="10"/>
      <c r="AB64" s="30"/>
      <c r="AC64" s="68"/>
      <c r="AD64" s="68"/>
      <c r="AE64" s="68"/>
      <c r="AF64" s="68"/>
      <c r="AG64" s="4"/>
    </row>
    <row r="65" spans="1:33" ht="14.25" customHeight="1" hidden="1">
      <c r="A65" s="63"/>
      <c r="B65" s="63"/>
      <c r="C65" s="63"/>
      <c r="D65" s="12" t="s">
        <v>20</v>
      </c>
      <c r="E65" s="13" t="s">
        <v>21</v>
      </c>
      <c r="F65" s="12" t="s">
        <v>20</v>
      </c>
      <c r="G65" s="13" t="s">
        <v>21</v>
      </c>
      <c r="H65" s="12" t="s">
        <v>20</v>
      </c>
      <c r="I65" s="13" t="s">
        <v>21</v>
      </c>
      <c r="J65" s="12" t="s">
        <v>20</v>
      </c>
      <c r="K65" s="13" t="s">
        <v>21</v>
      </c>
      <c r="L65" s="12" t="s">
        <v>20</v>
      </c>
      <c r="M65" s="13" t="s">
        <v>21</v>
      </c>
      <c r="N65" s="12" t="s">
        <v>20</v>
      </c>
      <c r="O65" s="13" t="s">
        <v>21</v>
      </c>
      <c r="P65" s="12" t="s">
        <v>20</v>
      </c>
      <c r="Q65" s="13" t="s">
        <v>21</v>
      </c>
      <c r="R65" s="13"/>
      <c r="S65" s="13"/>
      <c r="T65" s="13"/>
      <c r="U65" s="13"/>
      <c r="V65" s="14" t="s">
        <v>22</v>
      </c>
      <c r="W65" s="15" t="s">
        <v>23</v>
      </c>
      <c r="X65" s="16" t="s">
        <v>24</v>
      </c>
      <c r="Y65" s="17" t="s">
        <v>20</v>
      </c>
      <c r="Z65" s="11" t="s">
        <v>21</v>
      </c>
      <c r="AA65" s="17"/>
      <c r="AB65" s="11"/>
      <c r="AC65" s="18" t="s">
        <v>19</v>
      </c>
      <c r="AD65" s="18" t="s">
        <v>25</v>
      </c>
      <c r="AE65" s="19" t="s">
        <v>26</v>
      </c>
      <c r="AF65" s="19" t="s">
        <v>27</v>
      </c>
      <c r="AG65" s="4"/>
    </row>
    <row r="66" spans="1:33" ht="14.25" customHeight="1" hidden="1">
      <c r="A66" s="11" t="s">
        <v>81</v>
      </c>
      <c r="B66" s="31"/>
      <c r="C66" s="21" t="s">
        <v>72</v>
      </c>
      <c r="D66" s="9"/>
      <c r="E66" s="11"/>
      <c r="F66" s="17"/>
      <c r="G66" s="11"/>
      <c r="H66" s="17"/>
      <c r="I66" s="11"/>
      <c r="J66" s="17"/>
      <c r="K66" s="11"/>
      <c r="L66" s="17"/>
      <c r="M66" s="11"/>
      <c r="N66" s="17"/>
      <c r="O66" s="11"/>
      <c r="P66" s="17"/>
      <c r="Q66" s="11"/>
      <c r="R66" s="11"/>
      <c r="S66" s="11"/>
      <c r="T66" s="11"/>
      <c r="U66" s="11"/>
      <c r="V66" s="23">
        <f>MAX(D66,F66,H66,J66,L66,N66,P66,R66)</f>
        <v>0</v>
      </c>
      <c r="W66" s="24">
        <f>D66+F66+H66+J66+L66+N66+P66+R66</f>
        <v>0</v>
      </c>
      <c r="X66" s="25">
        <f aca="true" t="shared" si="15" ref="X66:X71">W66-V66</f>
        <v>0</v>
      </c>
      <c r="Y66" s="17"/>
      <c r="Z66" s="11"/>
      <c r="AA66" s="32"/>
      <c r="AB66" s="33"/>
      <c r="AC66" s="26">
        <f aca="true" t="shared" si="16" ref="AC66:AC71">$E$64+$G$64+$I$64+$K$64+$M$64+$O$64+$Q$64+$S$64+$Z$64+$AB$64</f>
        <v>0</v>
      </c>
      <c r="AD66" s="27">
        <f aca="true" t="shared" si="17" ref="AD66:AD71">E66+G66+I66+K66+M66+O66+Q66+S66+Z66+AB66</f>
        <v>0</v>
      </c>
      <c r="AE66" s="28" t="e">
        <f aca="true" t="shared" si="18" ref="AE66:AE71">AD66*100/AC66</f>
        <v>#DIV/0!</v>
      </c>
      <c r="AF66" s="29">
        <f aca="true" t="shared" si="19" ref="AF66:AF71">X66+(Y66+AA66)*1.2</f>
        <v>0</v>
      </c>
      <c r="AG66" s="4"/>
    </row>
    <row r="67" spans="1:33" ht="14.25" customHeight="1" hidden="1">
      <c r="A67" s="11" t="s">
        <v>85</v>
      </c>
      <c r="B67" s="31"/>
      <c r="C67" s="21" t="s">
        <v>72</v>
      </c>
      <c r="D67" s="9"/>
      <c r="E67" s="11"/>
      <c r="F67" s="17"/>
      <c r="G67" s="11"/>
      <c r="H67" s="17"/>
      <c r="I67" s="11"/>
      <c r="J67" s="17"/>
      <c r="K67" s="11"/>
      <c r="L67" s="17"/>
      <c r="M67" s="11"/>
      <c r="N67" s="17"/>
      <c r="O67" s="11"/>
      <c r="P67" s="17"/>
      <c r="Q67" s="11"/>
      <c r="R67" s="11"/>
      <c r="S67" s="11"/>
      <c r="T67" s="11"/>
      <c r="U67" s="11"/>
      <c r="V67" s="23">
        <f>MAX(D67,H67,J67,L67,N67,P67)</f>
        <v>0</v>
      </c>
      <c r="W67" s="44">
        <f>SUM(D67+H67+J67+L67+N67+P67)</f>
        <v>0</v>
      </c>
      <c r="X67" s="25">
        <f t="shared" si="15"/>
        <v>0</v>
      </c>
      <c r="Y67" s="17"/>
      <c r="Z67" s="11"/>
      <c r="AA67" s="32"/>
      <c r="AB67" s="33"/>
      <c r="AC67" s="26">
        <f t="shared" si="16"/>
        <v>0</v>
      </c>
      <c r="AD67" s="27">
        <f t="shared" si="17"/>
        <v>0</v>
      </c>
      <c r="AE67" s="28" t="e">
        <f t="shared" si="18"/>
        <v>#DIV/0!</v>
      </c>
      <c r="AF67" s="29">
        <f t="shared" si="19"/>
        <v>0</v>
      </c>
      <c r="AG67" s="4"/>
    </row>
    <row r="68" spans="1:33" ht="14.25" customHeight="1" hidden="1">
      <c r="A68" s="11" t="s">
        <v>86</v>
      </c>
      <c r="B68" s="31"/>
      <c r="C68" s="21" t="s">
        <v>72</v>
      </c>
      <c r="D68" s="9"/>
      <c r="E68" s="11"/>
      <c r="F68" s="17"/>
      <c r="G68" s="11"/>
      <c r="H68" s="17"/>
      <c r="I68" s="11"/>
      <c r="J68" s="17"/>
      <c r="K68" s="11"/>
      <c r="L68" s="17"/>
      <c r="M68" s="11"/>
      <c r="N68" s="17"/>
      <c r="O68" s="11"/>
      <c r="P68" s="17"/>
      <c r="Q68" s="11"/>
      <c r="R68" s="11"/>
      <c r="S68" s="11"/>
      <c r="T68" s="11"/>
      <c r="U68" s="11"/>
      <c r="V68" s="23">
        <f>MAX(D68,H68,J68,L68,N68,P68)</f>
        <v>0</v>
      </c>
      <c r="W68" s="44">
        <f>SUM(D68+H68+J68+L68+N68+P68)</f>
        <v>0</v>
      </c>
      <c r="X68" s="25">
        <f t="shared" si="15"/>
        <v>0</v>
      </c>
      <c r="Y68" s="17"/>
      <c r="Z68" s="11"/>
      <c r="AA68" s="32"/>
      <c r="AB68" s="33"/>
      <c r="AC68" s="26">
        <f t="shared" si="16"/>
        <v>0</v>
      </c>
      <c r="AD68" s="27">
        <f t="shared" si="17"/>
        <v>0</v>
      </c>
      <c r="AE68" s="28" t="e">
        <f t="shared" si="18"/>
        <v>#DIV/0!</v>
      </c>
      <c r="AF68" s="29">
        <f t="shared" si="19"/>
        <v>0</v>
      </c>
      <c r="AG68" s="4"/>
    </row>
    <row r="69" spans="1:33" ht="14.25" customHeight="1" hidden="1">
      <c r="A69" s="11" t="s">
        <v>87</v>
      </c>
      <c r="B69" s="31"/>
      <c r="C69" s="21"/>
      <c r="D69" s="9"/>
      <c r="E69" s="11"/>
      <c r="F69" s="17"/>
      <c r="G69" s="11"/>
      <c r="H69" s="17"/>
      <c r="I69" s="11"/>
      <c r="J69" s="17"/>
      <c r="K69" s="11"/>
      <c r="L69" s="17"/>
      <c r="M69" s="11"/>
      <c r="N69" s="17"/>
      <c r="O69" s="11"/>
      <c r="P69" s="17"/>
      <c r="Q69" s="11"/>
      <c r="R69" s="11"/>
      <c r="S69" s="11"/>
      <c r="T69" s="11"/>
      <c r="U69" s="11"/>
      <c r="V69" s="23">
        <f>MAX(D69,H69,J69,L69,N69,P69)</f>
        <v>0</v>
      </c>
      <c r="W69" s="44">
        <f>SUM(D69+H69+J69+L69+N69+P69)</f>
        <v>0</v>
      </c>
      <c r="X69" s="25">
        <f t="shared" si="15"/>
        <v>0</v>
      </c>
      <c r="Y69" s="17"/>
      <c r="Z69" s="11"/>
      <c r="AA69" s="32"/>
      <c r="AB69" s="33"/>
      <c r="AC69" s="26">
        <f t="shared" si="16"/>
        <v>0</v>
      </c>
      <c r="AD69" s="27">
        <f t="shared" si="17"/>
        <v>0</v>
      </c>
      <c r="AE69" s="28" t="e">
        <f t="shared" si="18"/>
        <v>#DIV/0!</v>
      </c>
      <c r="AF69" s="29">
        <f t="shared" si="19"/>
        <v>0</v>
      </c>
      <c r="AG69" s="4"/>
    </row>
    <row r="70" spans="1:33" ht="14.25" customHeight="1" hidden="1">
      <c r="A70" s="11" t="s">
        <v>88</v>
      </c>
      <c r="B70" s="31"/>
      <c r="C70" s="21" t="s">
        <v>72</v>
      </c>
      <c r="D70" s="9"/>
      <c r="E70" s="11"/>
      <c r="F70" s="17"/>
      <c r="G70" s="11"/>
      <c r="H70" s="17"/>
      <c r="I70" s="11"/>
      <c r="J70" s="17"/>
      <c r="K70" s="11"/>
      <c r="L70" s="17"/>
      <c r="M70" s="11"/>
      <c r="N70" s="17"/>
      <c r="O70" s="11"/>
      <c r="P70" s="17"/>
      <c r="Q70" s="11"/>
      <c r="R70" s="11"/>
      <c r="S70" s="11"/>
      <c r="T70" s="11"/>
      <c r="U70" s="11"/>
      <c r="V70" s="23">
        <f>MAX(D70,H70,J70,L70,N70,P70)</f>
        <v>0</v>
      </c>
      <c r="W70" s="44">
        <f>SUM(D70+H70+J70+L70+N70+P70)</f>
        <v>0</v>
      </c>
      <c r="X70" s="25">
        <f t="shared" si="15"/>
        <v>0</v>
      </c>
      <c r="Y70" s="17"/>
      <c r="Z70" s="11"/>
      <c r="AA70" s="32"/>
      <c r="AB70" s="33"/>
      <c r="AC70" s="26">
        <f t="shared" si="16"/>
        <v>0</v>
      </c>
      <c r="AD70" s="27">
        <f t="shared" si="17"/>
        <v>0</v>
      </c>
      <c r="AE70" s="28" t="e">
        <f t="shared" si="18"/>
        <v>#DIV/0!</v>
      </c>
      <c r="AF70" s="29">
        <f t="shared" si="19"/>
        <v>0</v>
      </c>
      <c r="AG70" s="4"/>
    </row>
    <row r="71" spans="1:33" ht="14.25" customHeight="1" hidden="1">
      <c r="A71" s="11" t="s">
        <v>89</v>
      </c>
      <c r="B71" s="31"/>
      <c r="C71" s="21" t="s">
        <v>72</v>
      </c>
      <c r="D71" s="9"/>
      <c r="E71" s="11"/>
      <c r="F71" s="17"/>
      <c r="G71" s="11"/>
      <c r="H71" s="17"/>
      <c r="I71" s="11"/>
      <c r="J71" s="17"/>
      <c r="K71" s="11"/>
      <c r="L71" s="17"/>
      <c r="M71" s="11"/>
      <c r="N71" s="17"/>
      <c r="O71" s="11"/>
      <c r="P71" s="17"/>
      <c r="Q71" s="11"/>
      <c r="R71" s="11"/>
      <c r="S71" s="11"/>
      <c r="T71" s="11"/>
      <c r="U71" s="11"/>
      <c r="V71" s="23">
        <f>MAX(D71,H71,J71,L71,N71,P71)</f>
        <v>0</v>
      </c>
      <c r="W71" s="44">
        <f>SUM(D71+H71+J71+L71+N71+P71)</f>
        <v>0</v>
      </c>
      <c r="X71" s="25">
        <f t="shared" si="15"/>
        <v>0</v>
      </c>
      <c r="Y71" s="17"/>
      <c r="Z71" s="11"/>
      <c r="AA71" s="32"/>
      <c r="AB71" s="33"/>
      <c r="AC71" s="26">
        <f t="shared" si="16"/>
        <v>0</v>
      </c>
      <c r="AD71" s="27">
        <f t="shared" si="17"/>
        <v>0</v>
      </c>
      <c r="AE71" s="28" t="e">
        <f t="shared" si="18"/>
        <v>#DIV/0!</v>
      </c>
      <c r="AF71" s="29">
        <f t="shared" si="19"/>
        <v>0</v>
      </c>
      <c r="AG71" s="4"/>
    </row>
    <row r="72" ht="14.25">
      <c r="AG72" s="4"/>
    </row>
    <row r="73" spans="1:33" ht="14.25">
      <c r="A73" s="45"/>
      <c r="B73" s="46"/>
      <c r="C73" s="47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AC73" s="48"/>
      <c r="AD73" s="48"/>
      <c r="AE73" s="49"/>
      <c r="AF73" s="49"/>
      <c r="AG73" s="4"/>
    </row>
    <row r="74" spans="1:33" ht="14.25" customHeight="1">
      <c r="A74" s="70" t="s">
        <v>90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4"/>
    </row>
    <row r="75" spans="1:33" ht="23.2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4"/>
    </row>
    <row r="76" spans="1:33" ht="14.25" customHeight="1">
      <c r="A76" s="45"/>
      <c r="B76" s="46"/>
      <c r="C76" s="47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AC76" s="48"/>
      <c r="AD76" s="48"/>
      <c r="AE76" s="49"/>
      <c r="AF76" s="49"/>
      <c r="AG76" s="4"/>
    </row>
    <row r="77" spans="1:33" ht="14.25" customHeight="1">
      <c r="A77" s="3"/>
      <c r="B77" s="4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0" t="s">
        <v>1</v>
      </c>
      <c r="W77" s="60"/>
      <c r="X77" s="60"/>
      <c r="Y77" s="61" t="s">
        <v>2</v>
      </c>
      <c r="Z77" s="61"/>
      <c r="AA77" s="71"/>
      <c r="AB77" s="71"/>
      <c r="AC77" s="3"/>
      <c r="AD77" s="3"/>
      <c r="AE77" s="6"/>
      <c r="AF77" s="7"/>
      <c r="AG77" s="4"/>
    </row>
    <row r="78" spans="1:33" ht="24.75" customHeight="1">
      <c r="A78" s="73">
        <v>420</v>
      </c>
      <c r="B78" s="73"/>
      <c r="C78" s="73"/>
      <c r="D78" s="63" t="s">
        <v>4</v>
      </c>
      <c r="E78" s="63"/>
      <c r="F78" s="63" t="s">
        <v>5</v>
      </c>
      <c r="G78" s="63"/>
      <c r="H78" s="63" t="s">
        <v>6</v>
      </c>
      <c r="I78" s="63"/>
      <c r="J78" s="63" t="s">
        <v>7</v>
      </c>
      <c r="K78" s="63"/>
      <c r="L78" s="64" t="s">
        <v>8</v>
      </c>
      <c r="M78" s="64"/>
      <c r="N78" s="64" t="s">
        <v>9</v>
      </c>
      <c r="O78" s="64"/>
      <c r="P78" s="72" t="s">
        <v>79</v>
      </c>
      <c r="Q78" s="72"/>
      <c r="R78" s="72" t="s">
        <v>80</v>
      </c>
      <c r="S78" s="72"/>
      <c r="T78" s="8"/>
      <c r="U78" s="8"/>
      <c r="V78" s="66" t="s">
        <v>12</v>
      </c>
      <c r="W78" s="66"/>
      <c r="X78" s="66"/>
      <c r="Y78" s="67" t="s">
        <v>13</v>
      </c>
      <c r="Z78" s="67"/>
      <c r="AA78" s="65"/>
      <c r="AB78" s="65"/>
      <c r="AC78" s="68" t="s">
        <v>15</v>
      </c>
      <c r="AD78" s="68"/>
      <c r="AE78" s="68"/>
      <c r="AF78" s="68"/>
      <c r="AG78" s="4"/>
    </row>
    <row r="79" spans="1:33" ht="14.25" customHeight="1">
      <c r="A79" s="63" t="s">
        <v>16</v>
      </c>
      <c r="B79" s="69" t="s">
        <v>17</v>
      </c>
      <c r="C79" s="69" t="s">
        <v>18</v>
      </c>
      <c r="D79" s="10" t="s">
        <v>19</v>
      </c>
      <c r="E79" s="10">
        <v>5</v>
      </c>
      <c r="F79" s="10" t="s">
        <v>19</v>
      </c>
      <c r="G79" s="10">
        <v>4</v>
      </c>
      <c r="H79" s="10" t="s">
        <v>19</v>
      </c>
      <c r="I79" s="10">
        <v>4</v>
      </c>
      <c r="J79" s="10" t="s">
        <v>19</v>
      </c>
      <c r="K79" s="10">
        <v>5</v>
      </c>
      <c r="L79" s="10" t="s">
        <v>19</v>
      </c>
      <c r="M79" s="10"/>
      <c r="N79" s="10" t="s">
        <v>19</v>
      </c>
      <c r="O79" s="10"/>
      <c r="P79" s="10" t="s">
        <v>19</v>
      </c>
      <c r="Q79" s="10">
        <v>5</v>
      </c>
      <c r="R79" s="10" t="s">
        <v>19</v>
      </c>
      <c r="S79" s="10">
        <v>3</v>
      </c>
      <c r="T79" s="10"/>
      <c r="U79" s="10"/>
      <c r="V79" s="66"/>
      <c r="W79" s="66"/>
      <c r="X79" s="66"/>
      <c r="Y79" s="10" t="s">
        <v>19</v>
      </c>
      <c r="Z79" s="10">
        <v>9</v>
      </c>
      <c r="AA79" s="10"/>
      <c r="AB79" s="30"/>
      <c r="AC79" s="68"/>
      <c r="AD79" s="68"/>
      <c r="AE79" s="68"/>
      <c r="AF79" s="68"/>
      <c r="AG79" s="4"/>
    </row>
    <row r="80" spans="1:33" ht="18" customHeight="1">
      <c r="A80" s="63"/>
      <c r="B80" s="63"/>
      <c r="C80" s="63"/>
      <c r="D80" s="12" t="s">
        <v>20</v>
      </c>
      <c r="E80" s="13" t="s">
        <v>21</v>
      </c>
      <c r="F80" s="12" t="s">
        <v>20</v>
      </c>
      <c r="G80" s="13" t="s">
        <v>21</v>
      </c>
      <c r="H80" s="12" t="s">
        <v>20</v>
      </c>
      <c r="I80" s="13" t="s">
        <v>21</v>
      </c>
      <c r="J80" s="12" t="s">
        <v>20</v>
      </c>
      <c r="K80" s="13" t="s">
        <v>21</v>
      </c>
      <c r="L80" s="12" t="s">
        <v>20</v>
      </c>
      <c r="M80" s="13" t="s">
        <v>21</v>
      </c>
      <c r="N80" s="12" t="s">
        <v>20</v>
      </c>
      <c r="O80" s="13" t="s">
        <v>21</v>
      </c>
      <c r="P80" s="12" t="s">
        <v>20</v>
      </c>
      <c r="Q80" s="13" t="s">
        <v>21</v>
      </c>
      <c r="R80" s="12" t="s">
        <v>20</v>
      </c>
      <c r="S80" s="13" t="s">
        <v>21</v>
      </c>
      <c r="T80" s="13"/>
      <c r="U80" s="13"/>
      <c r="V80" s="14" t="s">
        <v>22</v>
      </c>
      <c r="W80" s="15" t="s">
        <v>23</v>
      </c>
      <c r="X80" s="16" t="s">
        <v>24</v>
      </c>
      <c r="Y80" s="17" t="s">
        <v>20</v>
      </c>
      <c r="Z80" s="11" t="s">
        <v>21</v>
      </c>
      <c r="AA80" s="17"/>
      <c r="AB80" s="11"/>
      <c r="AC80" s="18" t="s">
        <v>19</v>
      </c>
      <c r="AD80" s="18" t="s">
        <v>25</v>
      </c>
      <c r="AE80" s="19" t="s">
        <v>26</v>
      </c>
      <c r="AF80" s="19" t="s">
        <v>27</v>
      </c>
      <c r="AG80" s="4"/>
    </row>
    <row r="81" spans="1:33" ht="22.5" customHeight="1">
      <c r="A81" s="11" t="s">
        <v>81</v>
      </c>
      <c r="B81" s="20" t="s">
        <v>91</v>
      </c>
      <c r="C81" s="21" t="s">
        <v>72</v>
      </c>
      <c r="D81" s="9">
        <v>0</v>
      </c>
      <c r="E81" s="11">
        <v>0</v>
      </c>
      <c r="F81" s="17">
        <v>0</v>
      </c>
      <c r="G81" s="11">
        <v>0</v>
      </c>
      <c r="H81" s="17">
        <v>0</v>
      </c>
      <c r="I81" s="11">
        <v>0</v>
      </c>
      <c r="J81" s="17">
        <v>0</v>
      </c>
      <c r="K81" s="11">
        <v>0</v>
      </c>
      <c r="L81" s="17"/>
      <c r="M81" s="11"/>
      <c r="N81" s="17">
        <v>0</v>
      </c>
      <c r="O81" s="11">
        <v>0</v>
      </c>
      <c r="P81" s="17">
        <v>0</v>
      </c>
      <c r="Q81" s="11">
        <v>0</v>
      </c>
      <c r="R81" s="11">
        <v>2</v>
      </c>
      <c r="S81" s="11">
        <v>2</v>
      </c>
      <c r="T81" s="11"/>
      <c r="U81" s="11"/>
      <c r="V81" s="23">
        <f aca="true" t="shared" si="20" ref="V81:V87">MAX(D81,H81,J81,L81,N81,P81)</f>
        <v>0</v>
      </c>
      <c r="W81" s="44">
        <f aca="true" t="shared" si="21" ref="W81:W87">SUM(D81+H81+J81+L81+N81+P81)</f>
        <v>0</v>
      </c>
      <c r="X81" s="25">
        <f aca="true" t="shared" si="22" ref="X81:X88">W81-V81</f>
        <v>0</v>
      </c>
      <c r="Y81" s="17">
        <v>0</v>
      </c>
      <c r="Z81" s="11">
        <v>0</v>
      </c>
      <c r="AA81" s="32"/>
      <c r="AB81" s="33"/>
      <c r="AC81" s="26">
        <f aca="true" t="shared" si="23" ref="AC81:AC88">$E$79+$G$79+$I$79+$K$79+$M$79+$O$79+$Q$79+$S$79+$Z$79+$AB$79</f>
        <v>35</v>
      </c>
      <c r="AD81" s="27">
        <f aca="true" t="shared" si="24" ref="AD81:AD88">E81+G81+I81+K81+M81+O81+Q81+S81+Z81+AB81</f>
        <v>2</v>
      </c>
      <c r="AE81" s="28">
        <f aca="true" t="shared" si="25" ref="AE81:AE88">AD81*100/AC81</f>
        <v>5.714285714285714</v>
      </c>
      <c r="AF81" s="29">
        <f aca="true" t="shared" si="26" ref="AF81:AF88">X81+(Y81+AA81)*1.2</f>
        <v>0</v>
      </c>
      <c r="AG81" s="4"/>
    </row>
    <row r="82" spans="1:33" ht="21.75" customHeight="1">
      <c r="A82" s="11" t="s">
        <v>86</v>
      </c>
      <c r="B82" s="20" t="s">
        <v>92</v>
      </c>
      <c r="C82" s="21" t="s">
        <v>72</v>
      </c>
      <c r="D82" s="9">
        <v>0</v>
      </c>
      <c r="E82" s="11">
        <v>0</v>
      </c>
      <c r="F82" s="17">
        <v>0</v>
      </c>
      <c r="G82" s="11">
        <v>0</v>
      </c>
      <c r="H82" s="17">
        <v>0</v>
      </c>
      <c r="I82" s="11">
        <v>0</v>
      </c>
      <c r="J82" s="17">
        <v>2</v>
      </c>
      <c r="K82" s="11">
        <v>5</v>
      </c>
      <c r="L82" s="17"/>
      <c r="M82" s="11"/>
      <c r="N82" s="17">
        <v>0</v>
      </c>
      <c r="O82" s="11">
        <v>0</v>
      </c>
      <c r="P82" s="17">
        <v>0</v>
      </c>
      <c r="Q82" s="11">
        <v>0</v>
      </c>
      <c r="R82" s="11">
        <v>3</v>
      </c>
      <c r="S82" s="11">
        <v>4</v>
      </c>
      <c r="T82" s="11"/>
      <c r="U82" s="11"/>
      <c r="V82" s="23">
        <f t="shared" si="20"/>
        <v>2</v>
      </c>
      <c r="W82" s="44">
        <f t="shared" si="21"/>
        <v>2</v>
      </c>
      <c r="X82" s="25">
        <f t="shared" si="22"/>
        <v>0</v>
      </c>
      <c r="Y82" s="17">
        <v>0</v>
      </c>
      <c r="Z82" s="11">
        <v>0</v>
      </c>
      <c r="AA82" s="32"/>
      <c r="AB82" s="33"/>
      <c r="AC82" s="26">
        <f t="shared" si="23"/>
        <v>35</v>
      </c>
      <c r="AD82" s="27">
        <f t="shared" si="24"/>
        <v>9</v>
      </c>
      <c r="AE82" s="28">
        <f t="shared" si="25"/>
        <v>25.714285714285715</v>
      </c>
      <c r="AF82" s="29">
        <f t="shared" si="26"/>
        <v>0</v>
      </c>
      <c r="AG82" s="4"/>
    </row>
    <row r="83" spans="1:33" ht="24.75" customHeight="1">
      <c r="A83" s="11" t="s">
        <v>85</v>
      </c>
      <c r="B83" s="20" t="s">
        <v>93</v>
      </c>
      <c r="C83" s="21" t="s">
        <v>72</v>
      </c>
      <c r="D83" s="9">
        <v>0</v>
      </c>
      <c r="E83" s="11">
        <v>0</v>
      </c>
      <c r="F83" s="17">
        <v>0</v>
      </c>
      <c r="G83" s="11">
        <v>0</v>
      </c>
      <c r="H83" s="17">
        <v>0</v>
      </c>
      <c r="I83" s="11">
        <v>0</v>
      </c>
      <c r="J83" s="17">
        <v>0</v>
      </c>
      <c r="K83" s="11">
        <v>0</v>
      </c>
      <c r="L83" s="17"/>
      <c r="M83" s="11"/>
      <c r="N83" s="17">
        <v>0</v>
      </c>
      <c r="O83" s="11">
        <v>0</v>
      </c>
      <c r="P83" s="17">
        <v>1</v>
      </c>
      <c r="Q83" s="11">
        <v>5</v>
      </c>
      <c r="R83" s="11">
        <v>0</v>
      </c>
      <c r="S83" s="11">
        <v>0</v>
      </c>
      <c r="T83" s="11"/>
      <c r="U83" s="11"/>
      <c r="V83" s="23">
        <f t="shared" si="20"/>
        <v>1</v>
      </c>
      <c r="W83" s="44">
        <f t="shared" si="21"/>
        <v>1</v>
      </c>
      <c r="X83" s="25">
        <f t="shared" si="22"/>
        <v>0</v>
      </c>
      <c r="Y83" s="17">
        <v>0</v>
      </c>
      <c r="Z83" s="11">
        <v>0</v>
      </c>
      <c r="AA83" s="32"/>
      <c r="AB83" s="33"/>
      <c r="AC83" s="26">
        <f t="shared" si="23"/>
        <v>35</v>
      </c>
      <c r="AD83" s="27">
        <f t="shared" si="24"/>
        <v>5</v>
      </c>
      <c r="AE83" s="28">
        <f t="shared" si="25"/>
        <v>14.285714285714286</v>
      </c>
      <c r="AF83" s="29">
        <f t="shared" si="26"/>
        <v>0</v>
      </c>
      <c r="AG83" s="4"/>
    </row>
    <row r="84" spans="1:33" ht="22.5" customHeight="1">
      <c r="A84" s="11" t="s">
        <v>34</v>
      </c>
      <c r="B84" s="20" t="s">
        <v>94</v>
      </c>
      <c r="C84" s="21" t="s">
        <v>72</v>
      </c>
      <c r="D84" s="9">
        <v>2</v>
      </c>
      <c r="E84" s="11">
        <v>0</v>
      </c>
      <c r="F84" s="17">
        <v>0</v>
      </c>
      <c r="G84" s="11">
        <v>0</v>
      </c>
      <c r="H84" s="17">
        <v>3</v>
      </c>
      <c r="I84" s="11">
        <v>2</v>
      </c>
      <c r="J84" s="17">
        <v>0</v>
      </c>
      <c r="K84" s="11">
        <v>0</v>
      </c>
      <c r="L84" s="17"/>
      <c r="M84" s="11"/>
      <c r="N84" s="17">
        <v>0</v>
      </c>
      <c r="O84" s="11">
        <v>0</v>
      </c>
      <c r="P84" s="17">
        <v>0</v>
      </c>
      <c r="Q84" s="11">
        <v>0</v>
      </c>
      <c r="R84" s="11">
        <v>1</v>
      </c>
      <c r="S84" s="11">
        <v>3</v>
      </c>
      <c r="T84" s="11"/>
      <c r="U84" s="11"/>
      <c r="V84" s="23">
        <f t="shared" si="20"/>
        <v>3</v>
      </c>
      <c r="W84" s="44">
        <f t="shared" si="21"/>
        <v>5</v>
      </c>
      <c r="X84" s="25">
        <f t="shared" si="22"/>
        <v>2</v>
      </c>
      <c r="Y84" s="17">
        <v>0</v>
      </c>
      <c r="Z84" s="11">
        <v>0</v>
      </c>
      <c r="AA84" s="32"/>
      <c r="AB84" s="33"/>
      <c r="AC84" s="26">
        <f t="shared" si="23"/>
        <v>35</v>
      </c>
      <c r="AD84" s="27">
        <f t="shared" si="24"/>
        <v>5</v>
      </c>
      <c r="AE84" s="28">
        <f t="shared" si="25"/>
        <v>14.285714285714286</v>
      </c>
      <c r="AF84" s="29">
        <f t="shared" si="26"/>
        <v>2</v>
      </c>
      <c r="AG84" s="4"/>
    </row>
    <row r="85" spans="1:33" ht="22.5" customHeight="1">
      <c r="A85" s="11" t="s">
        <v>36</v>
      </c>
      <c r="B85" s="20" t="s">
        <v>95</v>
      </c>
      <c r="C85" s="21" t="s">
        <v>72</v>
      </c>
      <c r="D85" s="9">
        <v>0</v>
      </c>
      <c r="E85" s="11">
        <v>0</v>
      </c>
      <c r="F85" s="17">
        <v>0</v>
      </c>
      <c r="G85" s="11">
        <v>0</v>
      </c>
      <c r="H85" s="17">
        <v>0</v>
      </c>
      <c r="I85" s="11">
        <v>0</v>
      </c>
      <c r="J85" s="17">
        <v>0</v>
      </c>
      <c r="K85" s="11">
        <v>0</v>
      </c>
      <c r="L85" s="17"/>
      <c r="M85" s="11"/>
      <c r="N85" s="17">
        <v>0</v>
      </c>
      <c r="O85" s="11">
        <v>0</v>
      </c>
      <c r="P85" s="17">
        <v>0</v>
      </c>
      <c r="Q85" s="11">
        <v>0</v>
      </c>
      <c r="R85" s="11">
        <v>0</v>
      </c>
      <c r="S85" s="11">
        <v>0</v>
      </c>
      <c r="T85" s="11"/>
      <c r="U85" s="11"/>
      <c r="V85" s="23">
        <f t="shared" si="20"/>
        <v>0</v>
      </c>
      <c r="W85" s="44">
        <f t="shared" si="21"/>
        <v>0</v>
      </c>
      <c r="X85" s="25">
        <f t="shared" si="22"/>
        <v>0</v>
      </c>
      <c r="Y85" s="17">
        <v>2</v>
      </c>
      <c r="Z85" s="11">
        <v>8</v>
      </c>
      <c r="AA85" s="32"/>
      <c r="AB85" s="33"/>
      <c r="AC85" s="26">
        <f t="shared" si="23"/>
        <v>35</v>
      </c>
      <c r="AD85" s="27">
        <f t="shared" si="24"/>
        <v>8</v>
      </c>
      <c r="AE85" s="28">
        <f t="shared" si="25"/>
        <v>22.857142857142858</v>
      </c>
      <c r="AF85" s="29">
        <f t="shared" si="26"/>
        <v>2.4</v>
      </c>
      <c r="AG85" s="4"/>
    </row>
    <row r="86" spans="1:33" ht="20.25" customHeight="1">
      <c r="A86" s="11" t="s">
        <v>38</v>
      </c>
      <c r="B86" s="20" t="s">
        <v>96</v>
      </c>
      <c r="C86" s="21" t="s">
        <v>72</v>
      </c>
      <c r="D86" s="9">
        <v>1</v>
      </c>
      <c r="E86" s="11">
        <v>5</v>
      </c>
      <c r="F86" s="17">
        <v>2</v>
      </c>
      <c r="G86" s="11">
        <v>3</v>
      </c>
      <c r="H86" s="17">
        <v>2</v>
      </c>
      <c r="I86" s="11">
        <v>4</v>
      </c>
      <c r="J86" s="17">
        <v>1</v>
      </c>
      <c r="K86" s="11">
        <v>5</v>
      </c>
      <c r="L86" s="17"/>
      <c r="M86" s="11"/>
      <c r="N86" s="17">
        <v>0</v>
      </c>
      <c r="O86" s="11">
        <v>0</v>
      </c>
      <c r="P86" s="17">
        <v>2</v>
      </c>
      <c r="Q86" s="11">
        <v>5</v>
      </c>
      <c r="R86" s="11">
        <v>3</v>
      </c>
      <c r="S86" s="11">
        <v>0</v>
      </c>
      <c r="T86" s="11"/>
      <c r="U86" s="11"/>
      <c r="V86" s="23">
        <f t="shared" si="20"/>
        <v>2</v>
      </c>
      <c r="W86" s="44">
        <f t="shared" si="21"/>
        <v>6</v>
      </c>
      <c r="X86" s="25">
        <f t="shared" si="22"/>
        <v>4</v>
      </c>
      <c r="Y86" s="17">
        <v>1</v>
      </c>
      <c r="Z86" s="11">
        <v>8</v>
      </c>
      <c r="AA86" s="32"/>
      <c r="AB86" s="33"/>
      <c r="AC86" s="26">
        <f t="shared" si="23"/>
        <v>35</v>
      </c>
      <c r="AD86" s="27">
        <f t="shared" si="24"/>
        <v>30</v>
      </c>
      <c r="AE86" s="28">
        <f t="shared" si="25"/>
        <v>85.71428571428571</v>
      </c>
      <c r="AF86" s="29">
        <f t="shared" si="26"/>
        <v>5.2</v>
      </c>
      <c r="AG86" s="4"/>
    </row>
    <row r="87" spans="1:33" ht="20.25" customHeight="1">
      <c r="A87" s="11" t="s">
        <v>40</v>
      </c>
      <c r="B87" s="20" t="s">
        <v>97</v>
      </c>
      <c r="C87" s="21" t="s">
        <v>72</v>
      </c>
      <c r="D87" s="9">
        <v>0</v>
      </c>
      <c r="E87" s="11">
        <v>0</v>
      </c>
      <c r="F87" s="17">
        <v>0</v>
      </c>
      <c r="G87" s="11">
        <v>0</v>
      </c>
      <c r="H87" s="17">
        <v>0</v>
      </c>
      <c r="I87" s="11">
        <v>0</v>
      </c>
      <c r="J87" s="17">
        <v>3</v>
      </c>
      <c r="K87" s="11">
        <v>5</v>
      </c>
      <c r="L87" s="17"/>
      <c r="M87" s="11"/>
      <c r="N87" s="17">
        <v>0</v>
      </c>
      <c r="O87" s="11">
        <v>0</v>
      </c>
      <c r="P87" s="17">
        <v>3</v>
      </c>
      <c r="Q87" s="11">
        <v>5</v>
      </c>
      <c r="R87" s="11">
        <v>1</v>
      </c>
      <c r="S87" s="11">
        <v>3</v>
      </c>
      <c r="T87" s="11"/>
      <c r="U87" s="11"/>
      <c r="V87" s="23">
        <f t="shared" si="20"/>
        <v>3</v>
      </c>
      <c r="W87" s="44">
        <f t="shared" si="21"/>
        <v>6</v>
      </c>
      <c r="X87" s="25">
        <f t="shared" si="22"/>
        <v>3</v>
      </c>
      <c r="Y87" s="17">
        <v>3</v>
      </c>
      <c r="Z87" s="11">
        <v>8</v>
      </c>
      <c r="AA87" s="32"/>
      <c r="AB87" s="33"/>
      <c r="AC87" s="26">
        <f t="shared" si="23"/>
        <v>35</v>
      </c>
      <c r="AD87" s="27">
        <f t="shared" si="24"/>
        <v>21</v>
      </c>
      <c r="AE87" s="28">
        <f t="shared" si="25"/>
        <v>60</v>
      </c>
      <c r="AF87" s="29">
        <f t="shared" si="26"/>
        <v>6.6</v>
      </c>
      <c r="AG87" s="4"/>
    </row>
    <row r="88" spans="1:33" ht="14.25" customHeight="1">
      <c r="A88" s="11" t="s">
        <v>42</v>
      </c>
      <c r="B88" s="20" t="s">
        <v>98</v>
      </c>
      <c r="C88" s="21" t="s">
        <v>72</v>
      </c>
      <c r="D88" s="9">
        <v>2</v>
      </c>
      <c r="E88" s="11">
        <v>0</v>
      </c>
      <c r="F88" s="17">
        <v>0</v>
      </c>
      <c r="G88" s="11">
        <v>0</v>
      </c>
      <c r="H88" s="17">
        <v>1</v>
      </c>
      <c r="I88" s="11">
        <v>4</v>
      </c>
      <c r="J88" s="17">
        <v>4</v>
      </c>
      <c r="K88" s="11">
        <v>0</v>
      </c>
      <c r="L88" s="17"/>
      <c r="M88" s="11"/>
      <c r="N88" s="17">
        <v>0</v>
      </c>
      <c r="O88" s="11">
        <v>0</v>
      </c>
      <c r="P88" s="17">
        <v>4</v>
      </c>
      <c r="Q88" s="11">
        <v>0</v>
      </c>
      <c r="R88" s="11">
        <v>0</v>
      </c>
      <c r="S88" s="11">
        <v>0</v>
      </c>
      <c r="T88" s="11"/>
      <c r="U88" s="11"/>
      <c r="V88" s="23">
        <f>MAX(D88,F88,H88,J88,L88,N88,P88,R88)</f>
        <v>4</v>
      </c>
      <c r="W88" s="24">
        <f>D88+F88+H88+J88+L88+N88+P88+R88</f>
        <v>11</v>
      </c>
      <c r="X88" s="25">
        <f t="shared" si="22"/>
        <v>7</v>
      </c>
      <c r="Y88" s="17">
        <v>0</v>
      </c>
      <c r="Z88" s="11">
        <v>0</v>
      </c>
      <c r="AA88" s="32"/>
      <c r="AB88" s="33"/>
      <c r="AC88" s="26">
        <f t="shared" si="23"/>
        <v>35</v>
      </c>
      <c r="AD88" s="27">
        <f t="shared" si="24"/>
        <v>4</v>
      </c>
      <c r="AE88" s="28">
        <f t="shared" si="25"/>
        <v>11.428571428571429</v>
      </c>
      <c r="AF88" s="29">
        <f t="shared" si="26"/>
        <v>7</v>
      </c>
      <c r="AG88" s="4"/>
    </row>
    <row r="89" spans="1:33" ht="14.25" customHeight="1">
      <c r="A89" s="74" t="s">
        <v>99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4"/>
    </row>
    <row r="90" spans="1:33" ht="14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4"/>
    </row>
    <row r="91" spans="1:33" ht="14.25" customHeight="1">
      <c r="A91" s="45"/>
      <c r="B91" s="46"/>
      <c r="C91" s="47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AC91" s="48"/>
      <c r="AD91" s="48"/>
      <c r="AE91" s="49"/>
      <c r="AF91" s="49"/>
      <c r="AG91" s="4"/>
    </row>
    <row r="92" spans="1:33" ht="14.25" customHeight="1">
      <c r="A92" s="3"/>
      <c r="B92" s="4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0" t="s">
        <v>1</v>
      </c>
      <c r="W92" s="60"/>
      <c r="X92" s="60"/>
      <c r="Y92" s="61" t="s">
        <v>2</v>
      </c>
      <c r="Z92" s="61"/>
      <c r="AA92" s="71"/>
      <c r="AB92" s="71"/>
      <c r="AC92" s="3"/>
      <c r="AD92" s="3"/>
      <c r="AE92" s="6"/>
      <c r="AF92" s="7"/>
      <c r="AG92" s="4"/>
    </row>
    <row r="93" spans="1:33" ht="28.5" customHeight="1">
      <c r="A93" s="73" t="s">
        <v>100</v>
      </c>
      <c r="B93" s="73"/>
      <c r="C93" s="73"/>
      <c r="D93" s="63" t="s">
        <v>4</v>
      </c>
      <c r="E93" s="63"/>
      <c r="F93" s="63" t="s">
        <v>5</v>
      </c>
      <c r="G93" s="63"/>
      <c r="H93" s="63" t="s">
        <v>6</v>
      </c>
      <c r="I93" s="63"/>
      <c r="J93" s="63" t="s">
        <v>7</v>
      </c>
      <c r="K93" s="63"/>
      <c r="L93" s="64" t="s">
        <v>8</v>
      </c>
      <c r="M93" s="64"/>
      <c r="N93" s="64" t="s">
        <v>9</v>
      </c>
      <c r="O93" s="64"/>
      <c r="P93" s="72" t="s">
        <v>79</v>
      </c>
      <c r="Q93" s="72"/>
      <c r="R93" s="72" t="s">
        <v>80</v>
      </c>
      <c r="S93" s="72"/>
      <c r="T93" s="8"/>
      <c r="U93" s="8"/>
      <c r="V93" s="66" t="s">
        <v>12</v>
      </c>
      <c r="W93" s="66"/>
      <c r="X93" s="66"/>
      <c r="Y93" s="67" t="s">
        <v>13</v>
      </c>
      <c r="Z93" s="67"/>
      <c r="AA93" s="65"/>
      <c r="AB93" s="65"/>
      <c r="AC93" s="68" t="s">
        <v>15</v>
      </c>
      <c r="AD93" s="68"/>
      <c r="AE93" s="68"/>
      <c r="AF93" s="68"/>
      <c r="AG93" s="4"/>
    </row>
    <row r="94" spans="1:33" ht="14.25" customHeight="1">
      <c r="A94" s="63" t="s">
        <v>16</v>
      </c>
      <c r="B94" s="69" t="s">
        <v>17</v>
      </c>
      <c r="C94" s="69" t="s">
        <v>18</v>
      </c>
      <c r="D94" s="10" t="s">
        <v>19</v>
      </c>
      <c r="E94" s="10">
        <v>3</v>
      </c>
      <c r="F94" s="10" t="s">
        <v>19</v>
      </c>
      <c r="G94" s="10">
        <v>4</v>
      </c>
      <c r="H94" s="10" t="s">
        <v>19</v>
      </c>
      <c r="I94" s="10">
        <v>3</v>
      </c>
      <c r="J94" s="10" t="s">
        <v>19</v>
      </c>
      <c r="K94" s="10">
        <v>3</v>
      </c>
      <c r="L94" s="10" t="s">
        <v>19</v>
      </c>
      <c r="M94" s="10"/>
      <c r="N94" s="10" t="s">
        <v>19</v>
      </c>
      <c r="O94" s="10">
        <v>5</v>
      </c>
      <c r="P94" s="10" t="s">
        <v>19</v>
      </c>
      <c r="Q94" s="10">
        <v>0</v>
      </c>
      <c r="R94" s="10" t="s">
        <v>19</v>
      </c>
      <c r="S94" s="10">
        <v>0</v>
      </c>
      <c r="T94" s="10"/>
      <c r="U94" s="10"/>
      <c r="V94" s="66"/>
      <c r="W94" s="66"/>
      <c r="X94" s="66"/>
      <c r="Y94" s="10" t="s">
        <v>19</v>
      </c>
      <c r="Z94" s="10"/>
      <c r="AA94" s="10"/>
      <c r="AB94" s="30"/>
      <c r="AC94" s="68"/>
      <c r="AD94" s="68"/>
      <c r="AE94" s="68"/>
      <c r="AF94" s="68"/>
      <c r="AG94" s="4"/>
    </row>
    <row r="95" spans="1:33" ht="14.25" customHeight="1">
      <c r="A95" s="63"/>
      <c r="B95" s="63"/>
      <c r="C95" s="69" t="s">
        <v>72</v>
      </c>
      <c r="D95" s="12" t="s">
        <v>20</v>
      </c>
      <c r="E95" s="13" t="s">
        <v>21</v>
      </c>
      <c r="F95" s="12" t="s">
        <v>20</v>
      </c>
      <c r="G95" s="13" t="s">
        <v>21</v>
      </c>
      <c r="H95" s="12" t="s">
        <v>20</v>
      </c>
      <c r="I95" s="13" t="s">
        <v>21</v>
      </c>
      <c r="J95" s="12" t="s">
        <v>20</v>
      </c>
      <c r="K95" s="13" t="s">
        <v>21</v>
      </c>
      <c r="L95" s="12" t="s">
        <v>20</v>
      </c>
      <c r="M95" s="13" t="s">
        <v>21</v>
      </c>
      <c r="N95" s="12" t="s">
        <v>20</v>
      </c>
      <c r="O95" s="13" t="s">
        <v>21</v>
      </c>
      <c r="P95" s="12" t="s">
        <v>20</v>
      </c>
      <c r="Q95" s="13" t="s">
        <v>21</v>
      </c>
      <c r="R95" s="12" t="s">
        <v>20</v>
      </c>
      <c r="S95" s="13" t="s">
        <v>21</v>
      </c>
      <c r="T95" s="13"/>
      <c r="U95" s="13"/>
      <c r="V95" s="14" t="s">
        <v>22</v>
      </c>
      <c r="W95" s="15" t="s">
        <v>23</v>
      </c>
      <c r="X95" s="16" t="s">
        <v>24</v>
      </c>
      <c r="Y95" s="17" t="s">
        <v>20</v>
      </c>
      <c r="Z95" s="11" t="s">
        <v>21</v>
      </c>
      <c r="AA95" s="17"/>
      <c r="AB95" s="11"/>
      <c r="AC95" s="18" t="s">
        <v>19</v>
      </c>
      <c r="AD95" s="18" t="s">
        <v>25</v>
      </c>
      <c r="AE95" s="19" t="s">
        <v>26</v>
      </c>
      <c r="AF95" s="19" t="s">
        <v>27</v>
      </c>
      <c r="AG95" s="4"/>
    </row>
    <row r="96" spans="1:33" ht="14.25">
      <c r="A96" s="11" t="s">
        <v>81</v>
      </c>
      <c r="B96" s="20" t="s">
        <v>101</v>
      </c>
      <c r="C96" s="21" t="s">
        <v>72</v>
      </c>
      <c r="D96" s="9">
        <v>4</v>
      </c>
      <c r="E96" s="11">
        <v>3</v>
      </c>
      <c r="F96" s="17">
        <v>3</v>
      </c>
      <c r="G96" s="11">
        <v>4</v>
      </c>
      <c r="H96" s="17">
        <v>0</v>
      </c>
      <c r="I96" s="11">
        <v>0</v>
      </c>
      <c r="J96" s="17">
        <v>0</v>
      </c>
      <c r="K96" s="11">
        <v>0</v>
      </c>
      <c r="L96" s="17"/>
      <c r="M96" s="11"/>
      <c r="N96" s="17">
        <v>1</v>
      </c>
      <c r="O96" s="11">
        <v>5</v>
      </c>
      <c r="P96" s="17">
        <v>0</v>
      </c>
      <c r="Q96" s="11">
        <v>0</v>
      </c>
      <c r="R96" s="11">
        <v>0</v>
      </c>
      <c r="S96" s="11">
        <v>0</v>
      </c>
      <c r="T96" s="11"/>
      <c r="U96" s="11"/>
      <c r="V96" s="23">
        <f>MAX(D96,H96,J96)</f>
        <v>4</v>
      </c>
      <c r="W96" s="44">
        <f>SUM(D96+H96+J96+L96+N96+P96)</f>
        <v>5</v>
      </c>
      <c r="X96" s="25">
        <f aca="true" t="shared" si="27" ref="X96:X102">W96-V96</f>
        <v>1</v>
      </c>
      <c r="Y96" s="17">
        <v>0</v>
      </c>
      <c r="Z96" s="11">
        <v>0</v>
      </c>
      <c r="AA96" s="32"/>
      <c r="AB96" s="33"/>
      <c r="AC96" s="26">
        <f aca="true" t="shared" si="28" ref="AC96:AC102">$E$94+$G$94+$I$94+$K$94+$M$94+$O$94+$Q$94+$S$94+$Z$94+$AB$94</f>
        <v>18</v>
      </c>
      <c r="AD96" s="27">
        <f aca="true" t="shared" si="29" ref="AD96:AD102">E96+G96+I96+K96+M96+O96+Q96+S96+Z96+AB96</f>
        <v>12</v>
      </c>
      <c r="AE96" s="28">
        <f aca="true" t="shared" si="30" ref="AE96:AE102">AD96*100/AC96</f>
        <v>66.66666666666667</v>
      </c>
      <c r="AF96" s="29">
        <f aca="true" t="shared" si="31" ref="AF96:AF102">X96+(Y96+AA96)*1.2</f>
        <v>1</v>
      </c>
      <c r="AG96" s="4"/>
    </row>
    <row r="97" spans="1:33" ht="14.25">
      <c r="A97" s="11" t="s">
        <v>85</v>
      </c>
      <c r="B97" s="20" t="s">
        <v>102</v>
      </c>
      <c r="C97" s="21" t="s">
        <v>72</v>
      </c>
      <c r="D97" s="9">
        <v>1</v>
      </c>
      <c r="E97" s="11">
        <v>3</v>
      </c>
      <c r="F97" s="17">
        <v>1</v>
      </c>
      <c r="G97" s="11">
        <v>4</v>
      </c>
      <c r="H97" s="17">
        <v>0</v>
      </c>
      <c r="I97" s="11">
        <v>0</v>
      </c>
      <c r="J97" s="17">
        <v>0</v>
      </c>
      <c r="K97" s="11">
        <v>0</v>
      </c>
      <c r="L97" s="17"/>
      <c r="M97" s="11"/>
      <c r="N97" s="17">
        <v>5</v>
      </c>
      <c r="O97" s="11">
        <v>5</v>
      </c>
      <c r="P97" s="17">
        <v>0</v>
      </c>
      <c r="Q97" s="11">
        <v>0</v>
      </c>
      <c r="R97" s="11">
        <v>0</v>
      </c>
      <c r="S97" s="11">
        <v>0</v>
      </c>
      <c r="T97" s="11"/>
      <c r="U97" s="11"/>
      <c r="V97" s="23">
        <f>MAX(D97,F97,H97,J97,L97,N97,P97,R97)</f>
        <v>5</v>
      </c>
      <c r="W97" s="24">
        <f>D97+F97+H97+J97+L97+N97+P97+R97</f>
        <v>7</v>
      </c>
      <c r="X97" s="25">
        <f t="shared" si="27"/>
        <v>2</v>
      </c>
      <c r="Y97" s="17">
        <v>0</v>
      </c>
      <c r="Z97" s="11">
        <v>0</v>
      </c>
      <c r="AA97" s="32"/>
      <c r="AB97" s="33"/>
      <c r="AC97" s="26">
        <f t="shared" si="28"/>
        <v>18</v>
      </c>
      <c r="AD97" s="27">
        <f t="shared" si="29"/>
        <v>12</v>
      </c>
      <c r="AE97" s="28">
        <f t="shared" si="30"/>
        <v>66.66666666666667</v>
      </c>
      <c r="AF97" s="29">
        <f t="shared" si="31"/>
        <v>2</v>
      </c>
      <c r="AG97" s="4"/>
    </row>
    <row r="98" spans="1:33" ht="14.25">
      <c r="A98" s="11" t="s">
        <v>86</v>
      </c>
      <c r="B98" s="20" t="s">
        <v>103</v>
      </c>
      <c r="C98" s="21" t="s">
        <v>72</v>
      </c>
      <c r="D98" s="9">
        <v>2</v>
      </c>
      <c r="E98" s="11">
        <v>3</v>
      </c>
      <c r="F98" s="17">
        <v>4</v>
      </c>
      <c r="G98" s="11">
        <v>4</v>
      </c>
      <c r="H98" s="17">
        <v>0</v>
      </c>
      <c r="I98" s="11">
        <v>0</v>
      </c>
      <c r="J98" s="17">
        <v>0</v>
      </c>
      <c r="K98" s="11">
        <v>0</v>
      </c>
      <c r="L98" s="17"/>
      <c r="M98" s="11"/>
      <c r="N98" s="17">
        <v>2</v>
      </c>
      <c r="O98" s="11">
        <v>5</v>
      </c>
      <c r="P98" s="17">
        <v>0</v>
      </c>
      <c r="Q98" s="11">
        <v>0</v>
      </c>
      <c r="R98" s="11">
        <v>0</v>
      </c>
      <c r="S98" s="11">
        <v>0</v>
      </c>
      <c r="T98" s="11"/>
      <c r="U98" s="11"/>
      <c r="V98" s="23">
        <f>MAX(D98,H98,J98)</f>
        <v>2</v>
      </c>
      <c r="W98" s="44">
        <f>SUM(D98+H98+J98+L98+N98+P98)</f>
        <v>4</v>
      </c>
      <c r="X98" s="25">
        <f t="shared" si="27"/>
        <v>2</v>
      </c>
      <c r="Y98" s="17">
        <v>0</v>
      </c>
      <c r="Z98" s="11">
        <v>0</v>
      </c>
      <c r="AA98" s="32"/>
      <c r="AB98" s="33"/>
      <c r="AC98" s="26">
        <f t="shared" si="28"/>
        <v>18</v>
      </c>
      <c r="AD98" s="27">
        <f t="shared" si="29"/>
        <v>12</v>
      </c>
      <c r="AE98" s="28">
        <f t="shared" si="30"/>
        <v>66.66666666666667</v>
      </c>
      <c r="AF98" s="29">
        <f t="shared" si="31"/>
        <v>2</v>
      </c>
      <c r="AG98" s="4"/>
    </row>
    <row r="99" spans="1:33" ht="24">
      <c r="A99" s="11" t="s">
        <v>87</v>
      </c>
      <c r="B99" s="20" t="s">
        <v>104</v>
      </c>
      <c r="C99" s="21" t="s">
        <v>72</v>
      </c>
      <c r="D99" s="9">
        <v>5</v>
      </c>
      <c r="E99" s="11">
        <v>3</v>
      </c>
      <c r="F99" s="17">
        <v>5</v>
      </c>
      <c r="G99" s="11">
        <v>0</v>
      </c>
      <c r="H99" s="17">
        <v>0</v>
      </c>
      <c r="I99" s="11">
        <v>0</v>
      </c>
      <c r="J99" s="17">
        <v>0</v>
      </c>
      <c r="K99" s="11">
        <v>0</v>
      </c>
      <c r="L99" s="17"/>
      <c r="M99" s="11"/>
      <c r="N99" s="17">
        <v>3</v>
      </c>
      <c r="O99" s="11">
        <v>5</v>
      </c>
      <c r="P99" s="17">
        <v>0</v>
      </c>
      <c r="Q99" s="11">
        <v>0</v>
      </c>
      <c r="R99" s="11">
        <v>0</v>
      </c>
      <c r="S99" s="11">
        <v>0</v>
      </c>
      <c r="T99" s="11"/>
      <c r="U99" s="11"/>
      <c r="V99" s="23">
        <f>MAX(D99,H99,J99)</f>
        <v>5</v>
      </c>
      <c r="W99" s="44">
        <f>SUM(D99+H99+J99+L99+N99+P99)</f>
        <v>8</v>
      </c>
      <c r="X99" s="25">
        <f t="shared" si="27"/>
        <v>3</v>
      </c>
      <c r="Y99" s="17">
        <v>0</v>
      </c>
      <c r="Z99" s="11">
        <v>0</v>
      </c>
      <c r="AA99" s="32"/>
      <c r="AB99" s="33"/>
      <c r="AC99" s="26">
        <f t="shared" si="28"/>
        <v>18</v>
      </c>
      <c r="AD99" s="27">
        <f t="shared" si="29"/>
        <v>8</v>
      </c>
      <c r="AE99" s="28">
        <f t="shared" si="30"/>
        <v>44.44444444444444</v>
      </c>
      <c r="AF99" s="29">
        <f t="shared" si="31"/>
        <v>3</v>
      </c>
      <c r="AG99" s="4"/>
    </row>
    <row r="100" spans="1:33" ht="14.25">
      <c r="A100" s="11" t="s">
        <v>88</v>
      </c>
      <c r="B100" s="20" t="s">
        <v>105</v>
      </c>
      <c r="C100" s="21" t="s">
        <v>72</v>
      </c>
      <c r="D100" s="9">
        <v>3</v>
      </c>
      <c r="E100" s="11">
        <v>3</v>
      </c>
      <c r="F100" s="17">
        <v>2</v>
      </c>
      <c r="G100" s="11">
        <v>4</v>
      </c>
      <c r="H100" s="17">
        <v>0</v>
      </c>
      <c r="I100" s="11">
        <v>0</v>
      </c>
      <c r="J100" s="17">
        <v>0</v>
      </c>
      <c r="K100" s="11">
        <v>0</v>
      </c>
      <c r="L100" s="17"/>
      <c r="M100" s="11"/>
      <c r="N100" s="17">
        <v>5</v>
      </c>
      <c r="O100" s="11">
        <v>5</v>
      </c>
      <c r="P100" s="17">
        <v>0</v>
      </c>
      <c r="Q100" s="11">
        <v>0</v>
      </c>
      <c r="R100" s="11">
        <v>0</v>
      </c>
      <c r="S100" s="11">
        <v>0</v>
      </c>
      <c r="T100" s="11"/>
      <c r="U100" s="11"/>
      <c r="V100" s="23">
        <f>MAX(D100,H100,J100)</f>
        <v>3</v>
      </c>
      <c r="W100" s="44">
        <f>SUM(D100+H100+J100+L100+N100+P100)</f>
        <v>8</v>
      </c>
      <c r="X100" s="25">
        <f t="shared" si="27"/>
        <v>5</v>
      </c>
      <c r="Y100" s="17">
        <v>0</v>
      </c>
      <c r="Z100" s="11">
        <v>0</v>
      </c>
      <c r="AA100" s="32"/>
      <c r="AB100" s="33"/>
      <c r="AC100" s="26">
        <f t="shared" si="28"/>
        <v>18</v>
      </c>
      <c r="AD100" s="27">
        <f t="shared" si="29"/>
        <v>12</v>
      </c>
      <c r="AE100" s="28">
        <f t="shared" si="30"/>
        <v>66.66666666666667</v>
      </c>
      <c r="AF100" s="29">
        <f t="shared" si="31"/>
        <v>5</v>
      </c>
      <c r="AG100" s="4"/>
    </row>
    <row r="101" spans="1:33" ht="14.25">
      <c r="A101" s="45" t="s">
        <v>38</v>
      </c>
      <c r="B101" s="50" t="s">
        <v>106</v>
      </c>
      <c r="C101" s="21" t="s">
        <v>72</v>
      </c>
      <c r="D101" s="9">
        <v>0</v>
      </c>
      <c r="E101" s="11">
        <v>0</v>
      </c>
      <c r="F101" s="17">
        <v>0</v>
      </c>
      <c r="G101" s="11">
        <v>0</v>
      </c>
      <c r="H101" s="17">
        <v>0</v>
      </c>
      <c r="I101" s="11">
        <v>0</v>
      </c>
      <c r="J101" s="17">
        <v>1</v>
      </c>
      <c r="K101" s="11">
        <v>3</v>
      </c>
      <c r="L101" s="45"/>
      <c r="M101" s="45"/>
      <c r="N101" s="17">
        <v>6</v>
      </c>
      <c r="O101" s="11">
        <v>6</v>
      </c>
      <c r="P101" s="17">
        <v>0</v>
      </c>
      <c r="Q101" s="11">
        <v>0</v>
      </c>
      <c r="R101" s="11">
        <v>0</v>
      </c>
      <c r="S101" s="11">
        <v>0</v>
      </c>
      <c r="T101" s="45"/>
      <c r="U101" s="45"/>
      <c r="V101" s="23">
        <f>MAX(D101,H101,J101)</f>
        <v>1</v>
      </c>
      <c r="W101" s="44">
        <f>SUM(D101+H101+J101+L101+N101+P101)</f>
        <v>7</v>
      </c>
      <c r="X101" s="25">
        <f t="shared" si="27"/>
        <v>6</v>
      </c>
      <c r="Y101" s="17">
        <v>0</v>
      </c>
      <c r="Z101" s="11">
        <v>0</v>
      </c>
      <c r="AC101" s="26">
        <f t="shared" si="28"/>
        <v>18</v>
      </c>
      <c r="AD101" s="27">
        <f t="shared" si="29"/>
        <v>9</v>
      </c>
      <c r="AE101" s="28">
        <f t="shared" si="30"/>
        <v>50</v>
      </c>
      <c r="AF101" s="29">
        <f t="shared" si="31"/>
        <v>6</v>
      </c>
      <c r="AG101" s="4"/>
    </row>
    <row r="102" spans="1:33" ht="14.25">
      <c r="A102" s="51" t="s">
        <v>40</v>
      </c>
      <c r="B102" s="50" t="s">
        <v>107</v>
      </c>
      <c r="C102" s="21" t="s">
        <v>72</v>
      </c>
      <c r="D102" s="9">
        <v>0</v>
      </c>
      <c r="E102" s="11">
        <v>0</v>
      </c>
      <c r="F102" s="17">
        <v>0</v>
      </c>
      <c r="G102" s="11">
        <v>0</v>
      </c>
      <c r="H102" s="17">
        <v>0</v>
      </c>
      <c r="I102" s="11">
        <v>0</v>
      </c>
      <c r="J102" s="17">
        <v>2</v>
      </c>
      <c r="K102" s="11">
        <v>3</v>
      </c>
      <c r="L102" s="45"/>
      <c r="M102" s="45"/>
      <c r="N102" s="17">
        <v>0</v>
      </c>
      <c r="O102" s="11">
        <v>0</v>
      </c>
      <c r="P102" s="17">
        <v>0</v>
      </c>
      <c r="Q102" s="11">
        <v>0</v>
      </c>
      <c r="R102" s="11">
        <v>0</v>
      </c>
      <c r="S102" s="11">
        <v>0</v>
      </c>
      <c r="T102" s="45"/>
      <c r="U102" s="45"/>
      <c r="V102" s="23">
        <f>MAX(D102,H102,J102)</f>
        <v>2</v>
      </c>
      <c r="W102" s="44">
        <f>SUM(D102+H102+J102+L102+N102+P102)</f>
        <v>2</v>
      </c>
      <c r="X102" s="25">
        <f t="shared" si="27"/>
        <v>0</v>
      </c>
      <c r="Y102" s="17">
        <v>0</v>
      </c>
      <c r="Z102" s="11">
        <v>0</v>
      </c>
      <c r="AC102" s="26">
        <f t="shared" si="28"/>
        <v>18</v>
      </c>
      <c r="AD102" s="27">
        <f t="shared" si="29"/>
        <v>3</v>
      </c>
      <c r="AE102" s="28">
        <f t="shared" si="30"/>
        <v>16.666666666666668</v>
      </c>
      <c r="AF102" s="29">
        <f t="shared" si="31"/>
        <v>0</v>
      </c>
      <c r="AG102" s="4"/>
    </row>
    <row r="103" spans="1:33" ht="14.25">
      <c r="A103" s="70" t="s">
        <v>108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4"/>
    </row>
    <row r="104" spans="1:33" ht="21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4"/>
    </row>
    <row r="105" spans="1:33" ht="14.25">
      <c r="A105" s="45"/>
      <c r="B105" s="46"/>
      <c r="C105" s="4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AC105" s="48"/>
      <c r="AD105" s="48"/>
      <c r="AE105" s="49"/>
      <c r="AF105" s="49"/>
      <c r="AG105" s="4"/>
    </row>
    <row r="106" spans="1:33" ht="14.25">
      <c r="A106" s="3"/>
      <c r="B106" s="4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0" t="s">
        <v>1</v>
      </c>
      <c r="W106" s="60"/>
      <c r="X106" s="60"/>
      <c r="Y106" s="61" t="s">
        <v>2</v>
      </c>
      <c r="Z106" s="61"/>
      <c r="AA106" s="71"/>
      <c r="AB106" s="71"/>
      <c r="AC106" s="3"/>
      <c r="AD106" s="3"/>
      <c r="AE106" s="6"/>
      <c r="AF106" s="7"/>
      <c r="AG106" s="4"/>
    </row>
    <row r="107" spans="1:33" ht="19.5" customHeight="1">
      <c r="A107" s="73" t="s">
        <v>109</v>
      </c>
      <c r="B107" s="73"/>
      <c r="C107" s="73"/>
      <c r="D107" s="63" t="s">
        <v>4</v>
      </c>
      <c r="E107" s="63"/>
      <c r="F107" s="63" t="s">
        <v>5</v>
      </c>
      <c r="G107" s="63"/>
      <c r="H107" s="63" t="s">
        <v>6</v>
      </c>
      <c r="I107" s="63"/>
      <c r="J107" s="63" t="s">
        <v>7</v>
      </c>
      <c r="K107" s="63"/>
      <c r="L107" s="64" t="s">
        <v>8</v>
      </c>
      <c r="M107" s="64"/>
      <c r="N107" s="64" t="s">
        <v>9</v>
      </c>
      <c r="O107" s="64"/>
      <c r="P107" s="72" t="s">
        <v>79</v>
      </c>
      <c r="Q107" s="72"/>
      <c r="R107" s="72" t="s">
        <v>80</v>
      </c>
      <c r="S107" s="72"/>
      <c r="T107" s="8"/>
      <c r="U107" s="8"/>
      <c r="V107" s="66" t="s">
        <v>12</v>
      </c>
      <c r="W107" s="66"/>
      <c r="X107" s="66"/>
      <c r="Y107" s="67" t="s">
        <v>13</v>
      </c>
      <c r="Z107" s="67"/>
      <c r="AA107" s="65"/>
      <c r="AB107" s="65"/>
      <c r="AC107" s="68" t="s">
        <v>15</v>
      </c>
      <c r="AD107" s="68"/>
      <c r="AE107" s="68"/>
      <c r="AF107" s="68"/>
      <c r="AG107" s="4"/>
    </row>
    <row r="108" spans="1:33" ht="14.25">
      <c r="A108" s="63" t="s">
        <v>16</v>
      </c>
      <c r="B108" s="69" t="s">
        <v>17</v>
      </c>
      <c r="C108" s="69" t="s">
        <v>18</v>
      </c>
      <c r="D108" s="10" t="s">
        <v>19</v>
      </c>
      <c r="E108" s="10">
        <v>2</v>
      </c>
      <c r="F108" s="10" t="s">
        <v>19</v>
      </c>
      <c r="G108" s="10"/>
      <c r="H108" s="10" t="s">
        <v>19</v>
      </c>
      <c r="I108" s="10">
        <v>0</v>
      </c>
      <c r="J108" s="10" t="s">
        <v>19</v>
      </c>
      <c r="K108" s="10">
        <v>0</v>
      </c>
      <c r="L108" s="10" t="s">
        <v>19</v>
      </c>
      <c r="M108" s="10"/>
      <c r="N108" s="10" t="s">
        <v>19</v>
      </c>
      <c r="O108" s="10">
        <v>0</v>
      </c>
      <c r="P108" s="10" t="s">
        <v>19</v>
      </c>
      <c r="Q108" s="10">
        <v>0</v>
      </c>
      <c r="R108" s="10" t="s">
        <v>19</v>
      </c>
      <c r="S108" s="10">
        <v>2</v>
      </c>
      <c r="T108" s="10"/>
      <c r="U108" s="10"/>
      <c r="V108" s="66"/>
      <c r="W108" s="66"/>
      <c r="X108" s="66"/>
      <c r="Y108" s="10" t="s">
        <v>19</v>
      </c>
      <c r="Z108" s="10">
        <v>4</v>
      </c>
      <c r="AA108" s="10"/>
      <c r="AB108" s="30"/>
      <c r="AC108" s="68"/>
      <c r="AD108" s="68"/>
      <c r="AE108" s="68"/>
      <c r="AF108" s="68"/>
      <c r="AG108" s="4"/>
    </row>
    <row r="109" spans="1:33" ht="22.5">
      <c r="A109" s="63"/>
      <c r="B109" s="63"/>
      <c r="C109" s="63"/>
      <c r="D109" s="12" t="s">
        <v>20</v>
      </c>
      <c r="E109" s="13" t="s">
        <v>21</v>
      </c>
      <c r="F109" s="12" t="s">
        <v>20</v>
      </c>
      <c r="G109" s="13" t="s">
        <v>21</v>
      </c>
      <c r="H109" s="12" t="s">
        <v>20</v>
      </c>
      <c r="I109" s="13" t="s">
        <v>21</v>
      </c>
      <c r="J109" s="12" t="s">
        <v>20</v>
      </c>
      <c r="K109" s="13" t="s">
        <v>21</v>
      </c>
      <c r="L109" s="12" t="s">
        <v>20</v>
      </c>
      <c r="M109" s="13" t="s">
        <v>21</v>
      </c>
      <c r="N109" s="12" t="s">
        <v>20</v>
      </c>
      <c r="O109" s="13" t="s">
        <v>21</v>
      </c>
      <c r="P109" s="12" t="s">
        <v>20</v>
      </c>
      <c r="Q109" s="13" t="s">
        <v>21</v>
      </c>
      <c r="R109" s="12" t="s">
        <v>20</v>
      </c>
      <c r="S109" s="13" t="s">
        <v>21</v>
      </c>
      <c r="T109" s="13"/>
      <c r="U109" s="13"/>
      <c r="V109" s="14" t="s">
        <v>22</v>
      </c>
      <c r="W109" s="15" t="s">
        <v>23</v>
      </c>
      <c r="X109" s="16" t="s">
        <v>24</v>
      </c>
      <c r="Y109" s="17" t="s">
        <v>20</v>
      </c>
      <c r="Z109" s="11" t="s">
        <v>21</v>
      </c>
      <c r="AA109" s="17"/>
      <c r="AB109" s="11"/>
      <c r="AC109" s="18" t="s">
        <v>19</v>
      </c>
      <c r="AD109" s="18" t="s">
        <v>25</v>
      </c>
      <c r="AE109" s="19" t="s">
        <v>26</v>
      </c>
      <c r="AF109" s="19" t="s">
        <v>27</v>
      </c>
      <c r="AG109" s="4"/>
    </row>
    <row r="110" spans="1:33" ht="14.25">
      <c r="A110" s="11" t="s">
        <v>81</v>
      </c>
      <c r="B110" s="20" t="s">
        <v>110</v>
      </c>
      <c r="C110" s="21" t="s">
        <v>72</v>
      </c>
      <c r="D110" s="9">
        <v>3</v>
      </c>
      <c r="E110" s="11">
        <v>2</v>
      </c>
      <c r="F110" s="17">
        <v>0</v>
      </c>
      <c r="G110" s="11">
        <v>0</v>
      </c>
      <c r="H110" s="17">
        <v>0</v>
      </c>
      <c r="I110" s="11">
        <v>0</v>
      </c>
      <c r="J110" s="17">
        <v>0</v>
      </c>
      <c r="K110" s="11">
        <v>0</v>
      </c>
      <c r="L110" s="17"/>
      <c r="M110" s="11"/>
      <c r="N110" s="17">
        <v>0</v>
      </c>
      <c r="O110" s="11">
        <v>0</v>
      </c>
      <c r="P110" s="17">
        <v>0</v>
      </c>
      <c r="Q110" s="11">
        <v>0</v>
      </c>
      <c r="R110" s="11">
        <v>0</v>
      </c>
      <c r="S110" s="11">
        <v>0</v>
      </c>
      <c r="T110" s="11"/>
      <c r="U110" s="11"/>
      <c r="V110" s="23">
        <f>MAX(D110,H110,J110)</f>
        <v>3</v>
      </c>
      <c r="W110" s="44">
        <f>SUM(D110+H110+J110+L110+N110+P110)</f>
        <v>3</v>
      </c>
      <c r="X110" s="25">
        <f aca="true" t="shared" si="32" ref="X110:X127">W110-V110</f>
        <v>0</v>
      </c>
      <c r="Y110" s="17">
        <v>0</v>
      </c>
      <c r="Z110" s="11">
        <v>0</v>
      </c>
      <c r="AA110" s="32"/>
      <c r="AB110" s="33"/>
      <c r="AC110" s="26">
        <f aca="true" t="shared" si="33" ref="AC110:AC127">$E$108+$G$108+$I$108+$K$108+$M$108+$O$108+$Q$108+$S$108+$Z$108+$AB$108</f>
        <v>8</v>
      </c>
      <c r="AD110" s="27">
        <f aca="true" t="shared" si="34" ref="AD110:AD127">E110+G110+I110+K110+M110+O110+Q110+S110+Z110+AB110</f>
        <v>2</v>
      </c>
      <c r="AE110" s="28">
        <f aca="true" t="shared" si="35" ref="AE110:AE127">AD110*100/AC110</f>
        <v>25</v>
      </c>
      <c r="AF110" s="29">
        <f aca="true" t="shared" si="36" ref="AF110:AF127">X110+(Y110+AA110)*1.2</f>
        <v>0</v>
      </c>
      <c r="AG110" s="4"/>
    </row>
    <row r="111" spans="1:33" ht="24">
      <c r="A111" s="11" t="s">
        <v>85</v>
      </c>
      <c r="B111" s="20" t="s">
        <v>111</v>
      </c>
      <c r="C111" s="21" t="s">
        <v>72</v>
      </c>
      <c r="D111" s="9">
        <v>4</v>
      </c>
      <c r="E111" s="11">
        <v>2</v>
      </c>
      <c r="F111" s="17">
        <v>0</v>
      </c>
      <c r="G111" s="11">
        <v>0</v>
      </c>
      <c r="H111" s="17">
        <v>0</v>
      </c>
      <c r="I111" s="11">
        <v>0</v>
      </c>
      <c r="J111" s="17">
        <v>0</v>
      </c>
      <c r="K111" s="11">
        <v>0</v>
      </c>
      <c r="L111" s="17"/>
      <c r="M111" s="11"/>
      <c r="N111" s="17">
        <v>0</v>
      </c>
      <c r="O111" s="11">
        <v>0</v>
      </c>
      <c r="P111" s="17">
        <v>0</v>
      </c>
      <c r="Q111" s="11">
        <v>0</v>
      </c>
      <c r="R111" s="11">
        <v>0</v>
      </c>
      <c r="S111" s="11">
        <v>0</v>
      </c>
      <c r="T111" s="11"/>
      <c r="U111" s="11"/>
      <c r="V111" s="23">
        <f>MAX(D111,H111,J111)</f>
        <v>4</v>
      </c>
      <c r="W111" s="44">
        <f>SUM(D111+H111+J111+L111+N111+P111)</f>
        <v>4</v>
      </c>
      <c r="X111" s="25">
        <f t="shared" si="32"/>
        <v>0</v>
      </c>
      <c r="Y111" s="17">
        <v>0</v>
      </c>
      <c r="Z111" s="11">
        <v>0</v>
      </c>
      <c r="AA111" s="32"/>
      <c r="AB111" s="33"/>
      <c r="AC111" s="26">
        <f t="shared" si="33"/>
        <v>8</v>
      </c>
      <c r="AD111" s="27">
        <f t="shared" si="34"/>
        <v>2</v>
      </c>
      <c r="AE111" s="28">
        <f t="shared" si="35"/>
        <v>25</v>
      </c>
      <c r="AF111" s="29">
        <f t="shared" si="36"/>
        <v>0</v>
      </c>
      <c r="AG111" s="4"/>
    </row>
    <row r="112" spans="1:33" ht="14.25">
      <c r="A112" s="11" t="s">
        <v>86</v>
      </c>
      <c r="B112" s="50" t="s">
        <v>112</v>
      </c>
      <c r="C112" s="21" t="s">
        <v>72</v>
      </c>
      <c r="D112" s="9">
        <v>0</v>
      </c>
      <c r="E112" s="11">
        <v>0</v>
      </c>
      <c r="F112" s="17">
        <v>0</v>
      </c>
      <c r="G112" s="11">
        <v>0</v>
      </c>
      <c r="H112" s="17">
        <v>0</v>
      </c>
      <c r="I112" s="11">
        <v>0</v>
      </c>
      <c r="J112" s="17">
        <v>0</v>
      </c>
      <c r="K112" s="11">
        <v>0</v>
      </c>
      <c r="L112" s="51"/>
      <c r="M112" s="51"/>
      <c r="N112" s="17">
        <v>0</v>
      </c>
      <c r="O112" s="11">
        <v>0</v>
      </c>
      <c r="P112" s="17">
        <v>0</v>
      </c>
      <c r="Q112" s="11">
        <v>0</v>
      </c>
      <c r="R112" s="11">
        <v>1</v>
      </c>
      <c r="S112" s="11">
        <v>2</v>
      </c>
      <c r="T112" s="51"/>
      <c r="U112" s="51"/>
      <c r="V112" s="23">
        <f>MAX(D112,H112,J112)</f>
        <v>0</v>
      </c>
      <c r="W112" s="44">
        <f>SUM(D112+H112+J112+L112+N112+P112)</f>
        <v>0</v>
      </c>
      <c r="X112" s="25">
        <f t="shared" si="32"/>
        <v>0</v>
      </c>
      <c r="Y112" s="17">
        <v>0</v>
      </c>
      <c r="Z112" s="11">
        <v>0</v>
      </c>
      <c r="AA112" s="52"/>
      <c r="AB112" s="52"/>
      <c r="AC112" s="26">
        <f t="shared" si="33"/>
        <v>8</v>
      </c>
      <c r="AD112" s="27">
        <f t="shared" si="34"/>
        <v>2</v>
      </c>
      <c r="AE112" s="28">
        <f t="shared" si="35"/>
        <v>25</v>
      </c>
      <c r="AF112" s="29">
        <f t="shared" si="36"/>
        <v>0</v>
      </c>
      <c r="AG112" s="4"/>
    </row>
    <row r="113" spans="1:33" ht="14.25">
      <c r="A113" s="11" t="s">
        <v>87</v>
      </c>
      <c r="B113" s="50" t="s">
        <v>113</v>
      </c>
      <c r="C113" s="21" t="s">
        <v>72</v>
      </c>
      <c r="D113" s="9">
        <v>0</v>
      </c>
      <c r="E113" s="11">
        <v>0</v>
      </c>
      <c r="F113" s="17">
        <v>0</v>
      </c>
      <c r="G113" s="11">
        <v>0</v>
      </c>
      <c r="H113" s="17">
        <v>0</v>
      </c>
      <c r="I113" s="11">
        <v>0</v>
      </c>
      <c r="J113" s="17">
        <v>0</v>
      </c>
      <c r="K113" s="11">
        <v>0</v>
      </c>
      <c r="L113" s="51"/>
      <c r="M113" s="51"/>
      <c r="N113" s="17">
        <v>0</v>
      </c>
      <c r="O113" s="11">
        <v>0</v>
      </c>
      <c r="P113" s="17">
        <v>0</v>
      </c>
      <c r="Q113" s="11">
        <v>0</v>
      </c>
      <c r="R113" s="11">
        <v>4</v>
      </c>
      <c r="S113" s="11">
        <v>2</v>
      </c>
      <c r="T113" s="51"/>
      <c r="U113" s="51"/>
      <c r="V113" s="23">
        <f>MAX(D113,H113,J113)</f>
        <v>0</v>
      </c>
      <c r="W113" s="44">
        <f>SUM(D113+H113+J113+L113+N113+P113)</f>
        <v>0</v>
      </c>
      <c r="X113" s="25">
        <f t="shared" si="32"/>
        <v>0</v>
      </c>
      <c r="Y113" s="17">
        <v>0</v>
      </c>
      <c r="Z113" s="11">
        <v>0</v>
      </c>
      <c r="AA113" s="52"/>
      <c r="AB113" s="52"/>
      <c r="AC113" s="26">
        <f t="shared" si="33"/>
        <v>8</v>
      </c>
      <c r="AD113" s="27">
        <f t="shared" si="34"/>
        <v>2</v>
      </c>
      <c r="AE113" s="28">
        <f t="shared" si="35"/>
        <v>25</v>
      </c>
      <c r="AF113" s="29">
        <f t="shared" si="36"/>
        <v>0</v>
      </c>
      <c r="AG113" s="4"/>
    </row>
    <row r="114" spans="1:33" ht="14.25">
      <c r="A114" s="11" t="s">
        <v>88</v>
      </c>
      <c r="B114" s="20" t="s">
        <v>114</v>
      </c>
      <c r="C114" s="21" t="s">
        <v>72</v>
      </c>
      <c r="D114" s="9">
        <v>1</v>
      </c>
      <c r="E114" s="11">
        <v>2</v>
      </c>
      <c r="F114" s="17">
        <v>0</v>
      </c>
      <c r="G114" s="11">
        <v>0</v>
      </c>
      <c r="H114" s="17">
        <v>0</v>
      </c>
      <c r="I114" s="11">
        <v>0</v>
      </c>
      <c r="J114" s="17">
        <v>0</v>
      </c>
      <c r="K114" s="11">
        <v>0</v>
      </c>
      <c r="L114" s="17"/>
      <c r="M114" s="11"/>
      <c r="N114" s="17">
        <v>0</v>
      </c>
      <c r="O114" s="11">
        <v>0</v>
      </c>
      <c r="P114" s="17">
        <v>0</v>
      </c>
      <c r="Q114" s="11">
        <v>0</v>
      </c>
      <c r="R114" s="11">
        <v>2</v>
      </c>
      <c r="S114" s="11">
        <v>2</v>
      </c>
      <c r="T114" s="11"/>
      <c r="U114" s="11"/>
      <c r="V114" s="23">
        <f>MAX(D114,F114,H114,J114,L114,N114,P114,R114)</f>
        <v>2</v>
      </c>
      <c r="W114" s="24">
        <f>D114+F114+H114+J114+L114+N114+P114+R114</f>
        <v>3</v>
      </c>
      <c r="X114" s="25">
        <f t="shared" si="32"/>
        <v>1</v>
      </c>
      <c r="Y114" s="17">
        <v>0</v>
      </c>
      <c r="Z114" s="11">
        <v>0</v>
      </c>
      <c r="AA114" s="32"/>
      <c r="AB114" s="33"/>
      <c r="AC114" s="26">
        <f t="shared" si="33"/>
        <v>8</v>
      </c>
      <c r="AD114" s="27">
        <f t="shared" si="34"/>
        <v>4</v>
      </c>
      <c r="AE114" s="28">
        <f t="shared" si="35"/>
        <v>50</v>
      </c>
      <c r="AF114" s="29">
        <f t="shared" si="36"/>
        <v>1</v>
      </c>
      <c r="AG114" s="4"/>
    </row>
    <row r="115" spans="1:33" ht="24">
      <c r="A115" s="11" t="s">
        <v>89</v>
      </c>
      <c r="B115" s="20" t="s">
        <v>115</v>
      </c>
      <c r="C115" s="21" t="s">
        <v>72</v>
      </c>
      <c r="D115" s="9">
        <v>2</v>
      </c>
      <c r="E115" s="11">
        <v>2</v>
      </c>
      <c r="F115" s="17">
        <v>0</v>
      </c>
      <c r="G115" s="11">
        <v>0</v>
      </c>
      <c r="H115" s="17">
        <v>0</v>
      </c>
      <c r="I115" s="11">
        <v>0</v>
      </c>
      <c r="J115" s="17">
        <v>0</v>
      </c>
      <c r="K115" s="11">
        <v>0</v>
      </c>
      <c r="L115" s="17"/>
      <c r="M115" s="11"/>
      <c r="N115" s="17">
        <v>0</v>
      </c>
      <c r="O115" s="11">
        <v>0</v>
      </c>
      <c r="P115" s="17">
        <v>0</v>
      </c>
      <c r="Q115" s="11">
        <v>0</v>
      </c>
      <c r="R115" s="11">
        <v>0</v>
      </c>
      <c r="S115" s="11">
        <v>0</v>
      </c>
      <c r="T115" s="11"/>
      <c r="U115" s="11"/>
      <c r="V115" s="23">
        <f aca="true" t="shared" si="37" ref="V115:V127">MAX(D115,H115,J115)</f>
        <v>2</v>
      </c>
      <c r="W115" s="44">
        <f aca="true" t="shared" si="38" ref="W115:W127">SUM(D115+H115+J115+L115+N115+P115)</f>
        <v>2</v>
      </c>
      <c r="X115" s="25">
        <f t="shared" si="32"/>
        <v>0</v>
      </c>
      <c r="Y115" s="17">
        <v>1</v>
      </c>
      <c r="Z115" s="11">
        <v>4</v>
      </c>
      <c r="AA115" s="32"/>
      <c r="AB115" s="33"/>
      <c r="AC115" s="26">
        <f t="shared" si="33"/>
        <v>8</v>
      </c>
      <c r="AD115" s="27">
        <f t="shared" si="34"/>
        <v>6</v>
      </c>
      <c r="AE115" s="28">
        <f t="shared" si="35"/>
        <v>75</v>
      </c>
      <c r="AF115" s="29">
        <f t="shared" si="36"/>
        <v>1.2</v>
      </c>
      <c r="AG115" s="4"/>
    </row>
    <row r="116" spans="1:33" ht="14.25">
      <c r="A116" s="11" t="s">
        <v>116</v>
      </c>
      <c r="B116" s="50" t="s">
        <v>117</v>
      </c>
      <c r="C116" s="21" t="s">
        <v>72</v>
      </c>
      <c r="D116" s="9">
        <v>0</v>
      </c>
      <c r="E116" s="11">
        <v>0</v>
      </c>
      <c r="F116" s="17">
        <v>0</v>
      </c>
      <c r="G116" s="11">
        <v>0</v>
      </c>
      <c r="H116" s="17">
        <v>0</v>
      </c>
      <c r="I116" s="11">
        <v>0</v>
      </c>
      <c r="J116" s="17">
        <v>0</v>
      </c>
      <c r="K116" s="11">
        <v>0</v>
      </c>
      <c r="L116" s="51"/>
      <c r="M116" s="51"/>
      <c r="N116" s="17">
        <v>0</v>
      </c>
      <c r="O116" s="11">
        <v>0</v>
      </c>
      <c r="P116" s="17">
        <v>0</v>
      </c>
      <c r="Q116" s="11">
        <v>0</v>
      </c>
      <c r="R116" s="11">
        <v>3</v>
      </c>
      <c r="S116" s="11">
        <v>2</v>
      </c>
      <c r="T116" s="51"/>
      <c r="U116" s="51"/>
      <c r="V116" s="23">
        <f t="shared" si="37"/>
        <v>0</v>
      </c>
      <c r="W116" s="44">
        <f t="shared" si="38"/>
        <v>0</v>
      </c>
      <c r="X116" s="25">
        <f t="shared" si="32"/>
        <v>0</v>
      </c>
      <c r="Y116" s="17">
        <v>1</v>
      </c>
      <c r="Z116" s="11">
        <v>1</v>
      </c>
      <c r="AA116" s="52"/>
      <c r="AB116" s="52"/>
      <c r="AC116" s="26">
        <f t="shared" si="33"/>
        <v>8</v>
      </c>
      <c r="AD116" s="27">
        <f t="shared" si="34"/>
        <v>3</v>
      </c>
      <c r="AE116" s="28">
        <f t="shared" si="35"/>
        <v>37.5</v>
      </c>
      <c r="AF116" s="29">
        <f t="shared" si="36"/>
        <v>1.2</v>
      </c>
      <c r="AG116" s="4"/>
    </row>
    <row r="117" spans="1:33" ht="14.25">
      <c r="A117" s="11" t="s">
        <v>118</v>
      </c>
      <c r="B117" s="31" t="s">
        <v>119</v>
      </c>
      <c r="C117" s="21" t="s">
        <v>72</v>
      </c>
      <c r="D117" s="9">
        <v>0</v>
      </c>
      <c r="E117" s="11">
        <v>0</v>
      </c>
      <c r="F117" s="17">
        <v>0</v>
      </c>
      <c r="G117" s="11">
        <v>0</v>
      </c>
      <c r="H117" s="17">
        <v>0</v>
      </c>
      <c r="I117" s="11">
        <v>0</v>
      </c>
      <c r="J117" s="17">
        <v>0</v>
      </c>
      <c r="K117" s="11">
        <v>0</v>
      </c>
      <c r="L117" s="17"/>
      <c r="M117" s="11"/>
      <c r="N117" s="17">
        <v>0</v>
      </c>
      <c r="O117" s="11">
        <v>0</v>
      </c>
      <c r="P117" s="17">
        <v>0</v>
      </c>
      <c r="Q117" s="11">
        <v>0</v>
      </c>
      <c r="R117" s="11">
        <v>0</v>
      </c>
      <c r="S117" s="11">
        <v>0</v>
      </c>
      <c r="T117" s="11"/>
      <c r="U117" s="11"/>
      <c r="V117" s="23">
        <f t="shared" si="37"/>
        <v>0</v>
      </c>
      <c r="W117" s="44">
        <f t="shared" si="38"/>
        <v>0</v>
      </c>
      <c r="X117" s="25">
        <f t="shared" si="32"/>
        <v>0</v>
      </c>
      <c r="Y117" s="17">
        <v>2</v>
      </c>
      <c r="Z117" s="11">
        <v>4</v>
      </c>
      <c r="AA117" s="32"/>
      <c r="AB117" s="33"/>
      <c r="AC117" s="26">
        <f t="shared" si="33"/>
        <v>8</v>
      </c>
      <c r="AD117" s="27">
        <f t="shared" si="34"/>
        <v>4</v>
      </c>
      <c r="AE117" s="28">
        <f t="shared" si="35"/>
        <v>50</v>
      </c>
      <c r="AF117" s="29">
        <f t="shared" si="36"/>
        <v>2.4</v>
      </c>
      <c r="AG117" s="4"/>
    </row>
    <row r="118" spans="1:33" ht="14.25">
      <c r="A118" s="11" t="s">
        <v>120</v>
      </c>
      <c r="B118" s="31" t="s">
        <v>121</v>
      </c>
      <c r="C118" s="21" t="s">
        <v>72</v>
      </c>
      <c r="D118" s="9">
        <v>0</v>
      </c>
      <c r="E118" s="11">
        <v>0</v>
      </c>
      <c r="F118" s="17">
        <v>0</v>
      </c>
      <c r="G118" s="11">
        <v>0</v>
      </c>
      <c r="H118" s="17">
        <v>0</v>
      </c>
      <c r="I118" s="11">
        <v>0</v>
      </c>
      <c r="J118" s="17">
        <v>0</v>
      </c>
      <c r="K118" s="11">
        <v>0</v>
      </c>
      <c r="L118" s="17"/>
      <c r="M118" s="11"/>
      <c r="N118" s="17">
        <v>0</v>
      </c>
      <c r="O118" s="11">
        <v>0</v>
      </c>
      <c r="P118" s="17">
        <v>0</v>
      </c>
      <c r="Q118" s="11">
        <v>0</v>
      </c>
      <c r="R118" s="11">
        <v>0</v>
      </c>
      <c r="S118" s="11">
        <v>0</v>
      </c>
      <c r="T118" s="11"/>
      <c r="U118" s="11"/>
      <c r="V118" s="23">
        <f t="shared" si="37"/>
        <v>0</v>
      </c>
      <c r="W118" s="44">
        <f t="shared" si="38"/>
        <v>0</v>
      </c>
      <c r="X118" s="25">
        <f t="shared" si="32"/>
        <v>0</v>
      </c>
      <c r="Y118" s="17">
        <v>3</v>
      </c>
      <c r="Z118" s="11">
        <v>4</v>
      </c>
      <c r="AA118" s="32"/>
      <c r="AB118" s="33"/>
      <c r="AC118" s="26">
        <f t="shared" si="33"/>
        <v>8</v>
      </c>
      <c r="AD118" s="27">
        <f t="shared" si="34"/>
        <v>4</v>
      </c>
      <c r="AE118" s="28">
        <f t="shared" si="35"/>
        <v>50</v>
      </c>
      <c r="AF118" s="29">
        <f t="shared" si="36"/>
        <v>3.5999999999999996</v>
      </c>
      <c r="AG118" s="4"/>
    </row>
    <row r="119" spans="1:33" ht="14.25">
      <c r="A119" s="11" t="s">
        <v>122</v>
      </c>
      <c r="B119" s="31" t="s">
        <v>123</v>
      </c>
      <c r="C119" s="21" t="s">
        <v>72</v>
      </c>
      <c r="D119" s="9">
        <v>0</v>
      </c>
      <c r="E119" s="11">
        <v>0</v>
      </c>
      <c r="F119" s="17">
        <v>0</v>
      </c>
      <c r="G119" s="11">
        <v>0</v>
      </c>
      <c r="H119" s="17">
        <v>0</v>
      </c>
      <c r="I119" s="11">
        <v>0</v>
      </c>
      <c r="J119" s="17">
        <v>0</v>
      </c>
      <c r="K119" s="11">
        <v>0</v>
      </c>
      <c r="L119" s="17"/>
      <c r="M119" s="11"/>
      <c r="N119" s="17">
        <v>0</v>
      </c>
      <c r="O119" s="11">
        <v>0</v>
      </c>
      <c r="P119" s="17">
        <v>0</v>
      </c>
      <c r="Q119" s="11">
        <v>0</v>
      </c>
      <c r="R119" s="11">
        <v>0</v>
      </c>
      <c r="S119" s="11">
        <v>0</v>
      </c>
      <c r="T119" s="11"/>
      <c r="U119" s="11"/>
      <c r="V119" s="23">
        <f t="shared" si="37"/>
        <v>0</v>
      </c>
      <c r="W119" s="44">
        <f t="shared" si="38"/>
        <v>0</v>
      </c>
      <c r="X119" s="25">
        <f t="shared" si="32"/>
        <v>0</v>
      </c>
      <c r="Y119" s="17">
        <v>4</v>
      </c>
      <c r="Z119" s="11">
        <v>4</v>
      </c>
      <c r="AA119" s="32"/>
      <c r="AB119" s="33"/>
      <c r="AC119" s="26">
        <f t="shared" si="33"/>
        <v>8</v>
      </c>
      <c r="AD119" s="27">
        <f t="shared" si="34"/>
        <v>4</v>
      </c>
      <c r="AE119" s="28">
        <f t="shared" si="35"/>
        <v>50</v>
      </c>
      <c r="AF119" s="29">
        <f t="shared" si="36"/>
        <v>4.8</v>
      </c>
      <c r="AG119" s="4"/>
    </row>
    <row r="120" spans="1:33" ht="14.25">
      <c r="A120" s="11" t="s">
        <v>124</v>
      </c>
      <c r="B120" s="31" t="s">
        <v>125</v>
      </c>
      <c r="C120" s="21" t="s">
        <v>72</v>
      </c>
      <c r="D120" s="9">
        <v>0</v>
      </c>
      <c r="E120" s="11">
        <v>0</v>
      </c>
      <c r="F120" s="17">
        <v>0</v>
      </c>
      <c r="G120" s="11">
        <v>0</v>
      </c>
      <c r="H120" s="17">
        <v>0</v>
      </c>
      <c r="I120" s="11">
        <v>0</v>
      </c>
      <c r="J120" s="17">
        <v>0</v>
      </c>
      <c r="K120" s="11">
        <v>0</v>
      </c>
      <c r="L120" s="17"/>
      <c r="M120" s="11"/>
      <c r="N120" s="17">
        <v>0</v>
      </c>
      <c r="O120" s="11">
        <v>0</v>
      </c>
      <c r="P120" s="17">
        <v>0</v>
      </c>
      <c r="Q120" s="11">
        <v>0</v>
      </c>
      <c r="R120" s="11">
        <v>0</v>
      </c>
      <c r="S120" s="11">
        <v>0</v>
      </c>
      <c r="T120" s="11"/>
      <c r="U120" s="11"/>
      <c r="V120" s="23">
        <f t="shared" si="37"/>
        <v>0</v>
      </c>
      <c r="W120" s="44">
        <f t="shared" si="38"/>
        <v>0</v>
      </c>
      <c r="X120" s="25">
        <f t="shared" si="32"/>
        <v>0</v>
      </c>
      <c r="Y120" s="17">
        <v>5</v>
      </c>
      <c r="Z120" s="11">
        <v>4</v>
      </c>
      <c r="AA120" s="32"/>
      <c r="AB120" s="33"/>
      <c r="AC120" s="26">
        <f t="shared" si="33"/>
        <v>8</v>
      </c>
      <c r="AD120" s="27">
        <f t="shared" si="34"/>
        <v>4</v>
      </c>
      <c r="AE120" s="28">
        <f t="shared" si="35"/>
        <v>50</v>
      </c>
      <c r="AF120" s="29">
        <f t="shared" si="36"/>
        <v>6</v>
      </c>
      <c r="AG120" s="4"/>
    </row>
    <row r="121" spans="1:33" ht="14.25">
      <c r="A121" s="11" t="s">
        <v>126</v>
      </c>
      <c r="B121" s="31" t="s">
        <v>127</v>
      </c>
      <c r="C121" s="21" t="s">
        <v>72</v>
      </c>
      <c r="D121" s="9">
        <v>0</v>
      </c>
      <c r="E121" s="11">
        <v>0</v>
      </c>
      <c r="F121" s="17">
        <v>0</v>
      </c>
      <c r="G121" s="11">
        <v>0</v>
      </c>
      <c r="H121" s="17">
        <v>0</v>
      </c>
      <c r="I121" s="11">
        <v>0</v>
      </c>
      <c r="J121" s="17">
        <v>0</v>
      </c>
      <c r="K121" s="11">
        <v>0</v>
      </c>
      <c r="L121" s="17"/>
      <c r="M121" s="11"/>
      <c r="N121" s="17">
        <v>0</v>
      </c>
      <c r="O121" s="11">
        <v>0</v>
      </c>
      <c r="P121" s="17">
        <v>0</v>
      </c>
      <c r="Q121" s="11">
        <v>0</v>
      </c>
      <c r="R121" s="11">
        <v>0</v>
      </c>
      <c r="S121" s="11">
        <v>0</v>
      </c>
      <c r="T121" s="11"/>
      <c r="U121" s="11"/>
      <c r="V121" s="23">
        <f t="shared" si="37"/>
        <v>0</v>
      </c>
      <c r="W121" s="44">
        <f t="shared" si="38"/>
        <v>0</v>
      </c>
      <c r="X121" s="25">
        <f t="shared" si="32"/>
        <v>0</v>
      </c>
      <c r="Y121" s="17">
        <v>6</v>
      </c>
      <c r="Z121" s="11">
        <v>2</v>
      </c>
      <c r="AA121" s="32"/>
      <c r="AB121" s="33"/>
      <c r="AC121" s="26">
        <f t="shared" si="33"/>
        <v>8</v>
      </c>
      <c r="AD121" s="27">
        <f t="shared" si="34"/>
        <v>2</v>
      </c>
      <c r="AE121" s="28">
        <f t="shared" si="35"/>
        <v>25</v>
      </c>
      <c r="AF121" s="29">
        <f t="shared" si="36"/>
        <v>7.199999999999999</v>
      </c>
      <c r="AG121" s="4"/>
    </row>
    <row r="122" spans="1:32" ht="14.25">
      <c r="A122" s="11" t="s">
        <v>128</v>
      </c>
      <c r="B122" s="31" t="s">
        <v>129</v>
      </c>
      <c r="C122" s="21" t="s">
        <v>72</v>
      </c>
      <c r="D122" s="9">
        <v>0</v>
      </c>
      <c r="E122" s="11">
        <v>0</v>
      </c>
      <c r="F122" s="17">
        <v>0</v>
      </c>
      <c r="G122" s="11">
        <v>0</v>
      </c>
      <c r="H122" s="17">
        <v>0</v>
      </c>
      <c r="I122" s="11">
        <v>0</v>
      </c>
      <c r="J122" s="17">
        <v>0</v>
      </c>
      <c r="K122" s="11">
        <v>0</v>
      </c>
      <c r="L122" s="53"/>
      <c r="M122" s="54"/>
      <c r="N122" s="17">
        <v>0</v>
      </c>
      <c r="O122" s="11">
        <v>0</v>
      </c>
      <c r="P122" s="17">
        <v>0</v>
      </c>
      <c r="Q122" s="11">
        <v>0</v>
      </c>
      <c r="R122" s="11">
        <v>0</v>
      </c>
      <c r="S122" s="11">
        <v>0</v>
      </c>
      <c r="T122" s="54"/>
      <c r="U122" s="54"/>
      <c r="V122" s="23">
        <f t="shared" si="37"/>
        <v>0</v>
      </c>
      <c r="W122" s="44">
        <f t="shared" si="38"/>
        <v>0</v>
      </c>
      <c r="X122" s="25">
        <f t="shared" si="32"/>
        <v>0</v>
      </c>
      <c r="Y122" s="17">
        <v>7</v>
      </c>
      <c r="Z122" s="11">
        <v>4</v>
      </c>
      <c r="AA122" s="55"/>
      <c r="AB122" s="56"/>
      <c r="AC122" s="26">
        <f t="shared" si="33"/>
        <v>8</v>
      </c>
      <c r="AD122" s="27">
        <f t="shared" si="34"/>
        <v>4</v>
      </c>
      <c r="AE122" s="28">
        <f t="shared" si="35"/>
        <v>50</v>
      </c>
      <c r="AF122" s="29">
        <f t="shared" si="36"/>
        <v>8.4</v>
      </c>
    </row>
    <row r="123" spans="1:32" ht="14.25">
      <c r="A123" s="11" t="s">
        <v>130</v>
      </c>
      <c r="B123" s="31" t="s">
        <v>131</v>
      </c>
      <c r="C123" s="21" t="s">
        <v>72</v>
      </c>
      <c r="D123" s="9">
        <v>0</v>
      </c>
      <c r="E123" s="11">
        <v>0</v>
      </c>
      <c r="F123" s="17">
        <v>0</v>
      </c>
      <c r="G123" s="11">
        <v>0</v>
      </c>
      <c r="H123" s="17">
        <v>0</v>
      </c>
      <c r="I123" s="11">
        <v>0</v>
      </c>
      <c r="J123" s="17">
        <v>0</v>
      </c>
      <c r="K123" s="11">
        <v>0</v>
      </c>
      <c r="L123" s="53"/>
      <c r="M123" s="54"/>
      <c r="N123" s="17">
        <v>0</v>
      </c>
      <c r="O123" s="11">
        <v>0</v>
      </c>
      <c r="P123" s="17">
        <v>0</v>
      </c>
      <c r="Q123" s="11">
        <v>0</v>
      </c>
      <c r="R123" s="11">
        <v>0</v>
      </c>
      <c r="S123" s="11">
        <v>0</v>
      </c>
      <c r="T123" s="54"/>
      <c r="U123" s="54"/>
      <c r="V123" s="23">
        <f t="shared" si="37"/>
        <v>0</v>
      </c>
      <c r="W123" s="44">
        <f t="shared" si="38"/>
        <v>0</v>
      </c>
      <c r="X123" s="25">
        <f t="shared" si="32"/>
        <v>0</v>
      </c>
      <c r="Y123" s="17">
        <v>8</v>
      </c>
      <c r="Z123" s="11">
        <v>4</v>
      </c>
      <c r="AA123" s="55"/>
      <c r="AB123" s="56"/>
      <c r="AC123" s="26">
        <f t="shared" si="33"/>
        <v>8</v>
      </c>
      <c r="AD123" s="27">
        <f t="shared" si="34"/>
        <v>4</v>
      </c>
      <c r="AE123" s="28">
        <f t="shared" si="35"/>
        <v>50</v>
      </c>
      <c r="AF123" s="29">
        <f t="shared" si="36"/>
        <v>9.6</v>
      </c>
    </row>
    <row r="124" spans="1:32" ht="14.25">
      <c r="A124" s="11" t="s">
        <v>132</v>
      </c>
      <c r="B124" s="31" t="s">
        <v>133</v>
      </c>
      <c r="C124" s="21" t="s">
        <v>72</v>
      </c>
      <c r="D124" s="9">
        <v>0</v>
      </c>
      <c r="E124" s="11">
        <v>0</v>
      </c>
      <c r="F124" s="17">
        <v>0</v>
      </c>
      <c r="G124" s="11">
        <v>0</v>
      </c>
      <c r="H124" s="17">
        <v>0</v>
      </c>
      <c r="I124" s="11">
        <v>0</v>
      </c>
      <c r="J124" s="17">
        <v>0</v>
      </c>
      <c r="K124" s="11">
        <v>0</v>
      </c>
      <c r="L124" s="53"/>
      <c r="M124" s="54"/>
      <c r="N124" s="17">
        <v>0</v>
      </c>
      <c r="O124" s="11">
        <v>0</v>
      </c>
      <c r="P124" s="17">
        <v>0</v>
      </c>
      <c r="Q124" s="11">
        <v>0</v>
      </c>
      <c r="R124" s="11">
        <v>0</v>
      </c>
      <c r="S124" s="11">
        <v>0</v>
      </c>
      <c r="T124" s="54"/>
      <c r="U124" s="54"/>
      <c r="V124" s="23">
        <f t="shared" si="37"/>
        <v>0</v>
      </c>
      <c r="W124" s="44">
        <f t="shared" si="38"/>
        <v>0</v>
      </c>
      <c r="X124" s="25">
        <f t="shared" si="32"/>
        <v>0</v>
      </c>
      <c r="Y124" s="17">
        <v>9</v>
      </c>
      <c r="Z124" s="11">
        <v>4</v>
      </c>
      <c r="AA124" s="55"/>
      <c r="AB124" s="56"/>
      <c r="AC124" s="26">
        <f t="shared" si="33"/>
        <v>8</v>
      </c>
      <c r="AD124" s="27">
        <f t="shared" si="34"/>
        <v>4</v>
      </c>
      <c r="AE124" s="28">
        <f t="shared" si="35"/>
        <v>50</v>
      </c>
      <c r="AF124" s="29">
        <f t="shared" si="36"/>
        <v>10.799999999999999</v>
      </c>
    </row>
    <row r="125" spans="1:33" ht="14.25">
      <c r="A125" s="11" t="s">
        <v>134</v>
      </c>
      <c r="B125" s="57" t="s">
        <v>135</v>
      </c>
      <c r="C125" s="21" t="s">
        <v>72</v>
      </c>
      <c r="D125" s="9">
        <v>0</v>
      </c>
      <c r="E125" s="11">
        <v>0</v>
      </c>
      <c r="F125" s="17">
        <v>0</v>
      </c>
      <c r="G125" s="11">
        <v>0</v>
      </c>
      <c r="H125" s="17">
        <v>0</v>
      </c>
      <c r="I125" s="11">
        <v>0</v>
      </c>
      <c r="J125" s="17">
        <v>0</v>
      </c>
      <c r="K125" s="11">
        <v>0</v>
      </c>
      <c r="N125" s="17">
        <v>0</v>
      </c>
      <c r="O125" s="11">
        <v>0</v>
      </c>
      <c r="P125" s="17">
        <v>0</v>
      </c>
      <c r="Q125" s="11">
        <v>0</v>
      </c>
      <c r="R125" s="11">
        <v>0</v>
      </c>
      <c r="S125" s="11">
        <v>0</v>
      </c>
      <c r="V125" s="23">
        <f t="shared" si="37"/>
        <v>0</v>
      </c>
      <c r="W125" s="44">
        <f t="shared" si="38"/>
        <v>0</v>
      </c>
      <c r="X125" s="25">
        <f t="shared" si="32"/>
        <v>0</v>
      </c>
      <c r="Y125" s="17">
        <v>10</v>
      </c>
      <c r="Z125" s="11">
        <v>4</v>
      </c>
      <c r="AC125" s="26">
        <f t="shared" si="33"/>
        <v>8</v>
      </c>
      <c r="AD125" s="27">
        <f t="shared" si="34"/>
        <v>4</v>
      </c>
      <c r="AE125" s="28">
        <f t="shared" si="35"/>
        <v>50</v>
      </c>
      <c r="AF125" s="29">
        <f t="shared" si="36"/>
        <v>12</v>
      </c>
      <c r="AG125" s="4"/>
    </row>
    <row r="126" spans="1:33" ht="14.25">
      <c r="A126" s="11" t="s">
        <v>60</v>
      </c>
      <c r="B126" s="57" t="s">
        <v>136</v>
      </c>
      <c r="C126" s="21" t="s">
        <v>72</v>
      </c>
      <c r="D126" s="9">
        <v>0</v>
      </c>
      <c r="E126" s="11">
        <v>0</v>
      </c>
      <c r="F126" s="17">
        <v>0</v>
      </c>
      <c r="G126" s="11">
        <v>0</v>
      </c>
      <c r="H126" s="17">
        <v>0</v>
      </c>
      <c r="I126" s="11">
        <v>0</v>
      </c>
      <c r="J126" s="17">
        <v>0</v>
      </c>
      <c r="K126" s="11">
        <v>0</v>
      </c>
      <c r="N126" s="17">
        <v>0</v>
      </c>
      <c r="O126" s="11">
        <v>0</v>
      </c>
      <c r="P126" s="17">
        <v>0</v>
      </c>
      <c r="Q126" s="11">
        <v>0</v>
      </c>
      <c r="R126" s="11">
        <v>0</v>
      </c>
      <c r="S126" s="11">
        <v>0</v>
      </c>
      <c r="V126" s="23">
        <f t="shared" si="37"/>
        <v>0</v>
      </c>
      <c r="W126" s="44">
        <f t="shared" si="38"/>
        <v>0</v>
      </c>
      <c r="X126" s="25">
        <f t="shared" si="32"/>
        <v>0</v>
      </c>
      <c r="Y126" s="17">
        <v>11</v>
      </c>
      <c r="Z126" s="11">
        <v>2</v>
      </c>
      <c r="AC126" s="26">
        <f t="shared" si="33"/>
        <v>8</v>
      </c>
      <c r="AD126" s="27">
        <f t="shared" si="34"/>
        <v>2</v>
      </c>
      <c r="AE126" s="28">
        <f t="shared" si="35"/>
        <v>25</v>
      </c>
      <c r="AF126" s="29">
        <f t="shared" si="36"/>
        <v>13.2</v>
      </c>
      <c r="AG126" s="4"/>
    </row>
    <row r="127" spans="1:256" s="45" customFormat="1" ht="14.25">
      <c r="A127" s="11" t="s">
        <v>60</v>
      </c>
      <c r="B127" s="57" t="s">
        <v>137</v>
      </c>
      <c r="C127" s="21" t="s">
        <v>72</v>
      </c>
      <c r="D127" s="9">
        <v>0</v>
      </c>
      <c r="E127" s="11">
        <v>0</v>
      </c>
      <c r="F127" s="17">
        <v>0</v>
      </c>
      <c r="G127" s="11">
        <v>0</v>
      </c>
      <c r="H127" s="17">
        <v>0</v>
      </c>
      <c r="I127" s="11">
        <v>0</v>
      </c>
      <c r="J127" s="17">
        <v>0</v>
      </c>
      <c r="K127" s="11">
        <v>0</v>
      </c>
      <c r="L127" s="1"/>
      <c r="M127" s="1"/>
      <c r="N127" s="17">
        <v>0</v>
      </c>
      <c r="O127" s="11">
        <v>0</v>
      </c>
      <c r="P127" s="17">
        <v>0</v>
      </c>
      <c r="Q127" s="11">
        <v>0</v>
      </c>
      <c r="R127" s="11">
        <v>0</v>
      </c>
      <c r="S127" s="11">
        <v>0</v>
      </c>
      <c r="T127" s="1"/>
      <c r="U127" s="1"/>
      <c r="V127" s="23">
        <f t="shared" si="37"/>
        <v>0</v>
      </c>
      <c r="W127" s="44">
        <f t="shared" si="38"/>
        <v>0</v>
      </c>
      <c r="X127" s="25">
        <f t="shared" si="32"/>
        <v>0</v>
      </c>
      <c r="Y127" s="17">
        <v>12</v>
      </c>
      <c r="Z127" s="11">
        <v>2</v>
      </c>
      <c r="AA127" s="1"/>
      <c r="AB127" s="1"/>
      <c r="AC127" s="26">
        <f t="shared" si="33"/>
        <v>8</v>
      </c>
      <c r="AD127" s="27">
        <f t="shared" si="34"/>
        <v>2</v>
      </c>
      <c r="AE127" s="28">
        <f t="shared" si="35"/>
        <v>25</v>
      </c>
      <c r="AF127" s="29">
        <f t="shared" si="36"/>
        <v>14.399999999999999</v>
      </c>
      <c r="AG127"/>
      <c r="AH127"/>
      <c r="AI127"/>
      <c r="AJ127" s="11"/>
      <c r="AK127" s="50"/>
      <c r="AL127" s="21"/>
      <c r="AM127" s="9"/>
      <c r="AN127" s="11"/>
      <c r="AO127" s="11">
        <v>0</v>
      </c>
      <c r="AP127" s="17">
        <v>0</v>
      </c>
      <c r="AQ127" s="11">
        <v>0</v>
      </c>
      <c r="AT127" s="17">
        <v>0</v>
      </c>
      <c r="AU127" s="11">
        <v>0</v>
      </c>
      <c r="AV127" s="17">
        <v>0</v>
      </c>
      <c r="AW127" s="11">
        <v>0</v>
      </c>
      <c r="AX127" s="11">
        <v>3</v>
      </c>
      <c r="AY127" s="11">
        <v>2</v>
      </c>
      <c r="BB127" s="23">
        <f>MAX(AM127,AN127,AP127)</f>
        <v>0</v>
      </c>
      <c r="BC127" s="44">
        <f>SUM(AM127+AN127+AP127+AR127+AT127+AV127)</f>
        <v>0</v>
      </c>
      <c r="BD127" s="25">
        <f>BC127-BB127</f>
        <v>0</v>
      </c>
      <c r="BE127" s="17">
        <v>1</v>
      </c>
      <c r="BF127" s="11">
        <v>1</v>
      </c>
      <c r="BG127" s="1"/>
      <c r="BH127" s="1"/>
      <c r="BI127" s="26">
        <f>$E$108+$G$108+$I$108+$K$108+$M$108+$O$108+$Q$108+$S$108+$Z$108+$AB$108</f>
        <v>8</v>
      </c>
      <c r="BJ127" s="27">
        <f>AN127+AM127+AO127+AQ127+AS127+AU127+AW127+AY127+BF127+BH127</f>
        <v>3</v>
      </c>
      <c r="BK127" s="28">
        <f>BJ127*100/BI127</f>
        <v>37.5</v>
      </c>
      <c r="BL127" s="29">
        <f>BD127+(BE127+BG127)*1.2</f>
        <v>1.2</v>
      </c>
      <c r="BM127" s="11" t="s">
        <v>60</v>
      </c>
      <c r="BN127" s="50" t="s">
        <v>117</v>
      </c>
      <c r="BO127" s="21"/>
      <c r="BP127" s="9">
        <v>0</v>
      </c>
      <c r="BQ127" s="11">
        <v>0</v>
      </c>
      <c r="BR127" s="17">
        <v>0</v>
      </c>
      <c r="BS127" s="11">
        <v>0</v>
      </c>
      <c r="BT127" s="17">
        <v>0</v>
      </c>
      <c r="BU127" s="11">
        <v>0</v>
      </c>
      <c r="BV127" s="17">
        <v>0</v>
      </c>
      <c r="BW127" s="11">
        <v>0</v>
      </c>
      <c r="BZ127" s="17">
        <v>0</v>
      </c>
      <c r="CA127" s="11">
        <v>0</v>
      </c>
      <c r="CB127" s="17">
        <v>0</v>
      </c>
      <c r="CC127" s="11">
        <v>0</v>
      </c>
      <c r="CD127" s="11">
        <v>3</v>
      </c>
      <c r="CE127" s="11">
        <v>2</v>
      </c>
      <c r="CH127" s="23">
        <f>MAX(BP127,BT127,BV127)</f>
        <v>0</v>
      </c>
      <c r="CI127" s="44">
        <f>SUM(BP127+BT127+BV127+BX127+BZ127+CB127)</f>
        <v>0</v>
      </c>
      <c r="CJ127" s="25">
        <f>CI127-CH127</f>
        <v>0</v>
      </c>
      <c r="CK127" s="17">
        <v>1</v>
      </c>
      <c r="CL127" s="11">
        <v>1</v>
      </c>
      <c r="CM127" s="1"/>
      <c r="CN127" s="1"/>
      <c r="CO127" s="26">
        <f>$E$108+$G$108+$I$108+$K$108+$M$108+$O$108+$Q$108+$S$108+$Z$108+$AB$108</f>
        <v>8</v>
      </c>
      <c r="CP127" s="27">
        <f>BQ127+BS127+BU127+BW127+BY127+CA127+CC127+CE127+CL127+CN127</f>
        <v>3</v>
      </c>
      <c r="CQ127" s="28">
        <f>CP127*100/CO127</f>
        <v>37.5</v>
      </c>
      <c r="CR127" s="29">
        <f>CJ127+(CK127+CM127)*1.2</f>
        <v>1.2</v>
      </c>
      <c r="CS127" s="11" t="s">
        <v>60</v>
      </c>
      <c r="CT127" s="50" t="s">
        <v>117</v>
      </c>
      <c r="CU127" s="21"/>
      <c r="CV127" s="9">
        <v>0</v>
      </c>
      <c r="CW127" s="11">
        <v>0</v>
      </c>
      <c r="CX127" s="17">
        <v>0</v>
      </c>
      <c r="CY127" s="11">
        <v>0</v>
      </c>
      <c r="CZ127" s="17">
        <v>0</v>
      </c>
      <c r="DA127" s="11">
        <v>0</v>
      </c>
      <c r="DB127" s="17">
        <v>0</v>
      </c>
      <c r="DC127" s="11">
        <v>0</v>
      </c>
      <c r="DF127" s="17">
        <v>0</v>
      </c>
      <c r="DG127" s="11">
        <v>0</v>
      </c>
      <c r="DH127" s="17">
        <v>0</v>
      </c>
      <c r="DI127" s="11">
        <v>0</v>
      </c>
      <c r="DJ127" s="11">
        <v>3</v>
      </c>
      <c r="DK127" s="11">
        <v>2</v>
      </c>
      <c r="DN127" s="1"/>
      <c r="DO127" s="1"/>
      <c r="DP127" s="1"/>
      <c r="DQ127" s="1"/>
      <c r="DR127" s="1"/>
      <c r="DS127" s="1"/>
      <c r="DT127" s="1"/>
      <c r="DU127" s="26"/>
      <c r="DV127" s="27"/>
      <c r="DW127" s="1"/>
      <c r="DX127" s="29"/>
      <c r="DY127" s="11"/>
      <c r="DZ127" s="50"/>
      <c r="EA127" s="21"/>
      <c r="EB127" s="9"/>
      <c r="EC127" s="11"/>
      <c r="ED127" s="17"/>
      <c r="EE127" s="11"/>
      <c r="EF127" s="17"/>
      <c r="EG127" s="11"/>
      <c r="EH127" s="17"/>
      <c r="EI127" s="11"/>
      <c r="EL127" s="17"/>
      <c r="EM127" s="11"/>
      <c r="EN127" s="17"/>
      <c r="EO127" s="11"/>
      <c r="EP127" s="11"/>
      <c r="EQ127" s="11"/>
      <c r="ET127" s="23">
        <f>MAX(EB127,EF127,EH127)</f>
        <v>0</v>
      </c>
      <c r="EU127" s="44">
        <f>SUM(EB127+EF127+EH127+EJ127+EL127+EN127)</f>
        <v>0</v>
      </c>
      <c r="EV127" s="25">
        <f>EU127-ET127</f>
        <v>0</v>
      </c>
      <c r="EW127" s="17">
        <v>1</v>
      </c>
      <c r="EX127" s="11">
        <v>1</v>
      </c>
      <c r="EY127" s="1"/>
      <c r="EZ127" s="1"/>
      <c r="FA127" s="26">
        <f>$E$108+$G$108+$I$108+$K$108+$M$108+$O$108+$Q$108+$S$108+$Z$108+$AB$108</f>
        <v>8</v>
      </c>
      <c r="FB127" s="27">
        <f>EC127+EE127+EG127+EI127+EK127+EM127+EO127+EQ127+EX127+EZ127</f>
        <v>1</v>
      </c>
      <c r="FC127" s="28">
        <f>FB127*100/FA127</f>
        <v>12.5</v>
      </c>
      <c r="FD127" s="29">
        <f>EV127+(EW127+EY127)*1.2</f>
        <v>1.2</v>
      </c>
      <c r="FE127" s="11" t="s">
        <v>60</v>
      </c>
      <c r="FF127" s="50" t="s">
        <v>117</v>
      </c>
      <c r="FG127" s="21"/>
      <c r="FH127" s="9">
        <v>0</v>
      </c>
      <c r="FI127" s="11">
        <v>0</v>
      </c>
      <c r="FJ127" s="17">
        <v>0</v>
      </c>
      <c r="FK127" s="11">
        <v>0</v>
      </c>
      <c r="FL127" s="17">
        <v>0</v>
      </c>
      <c r="FM127" s="11">
        <v>0</v>
      </c>
      <c r="FN127" s="17">
        <v>0</v>
      </c>
      <c r="FO127" s="11">
        <v>0</v>
      </c>
      <c r="FR127" s="17">
        <v>0</v>
      </c>
      <c r="FS127" s="11">
        <v>0</v>
      </c>
      <c r="FT127" s="17">
        <v>0</v>
      </c>
      <c r="FU127" s="11">
        <v>0</v>
      </c>
      <c r="FV127" s="11">
        <v>3</v>
      </c>
      <c r="FW127" s="11">
        <v>2</v>
      </c>
      <c r="FZ127" s="23">
        <f>MAX(FH127,FL127,FN127)</f>
        <v>0</v>
      </c>
      <c r="GA127" s="44">
        <f>SUM(FH127+FL127+FN127+FP127+FR127+FT127)</f>
        <v>0</v>
      </c>
      <c r="GB127" s="25">
        <f>GA127-FZ127</f>
        <v>0</v>
      </c>
      <c r="GC127" s="17">
        <v>1</v>
      </c>
      <c r="GD127" s="11">
        <v>1</v>
      </c>
      <c r="GE127" s="1"/>
      <c r="GF127" s="1"/>
      <c r="GG127" s="26">
        <f>$E$108+$G$108+$I$108+$K$108+$M$108+$O$108+$Q$108+$S$108+$Z$108+$AB$108</f>
        <v>8</v>
      </c>
      <c r="GH127" s="27">
        <f>FI127+FK127+FM127+FO127+FQ127+FS127+FU127+FW127+GD127+GF127</f>
        <v>3</v>
      </c>
      <c r="GI127" s="28">
        <f>GH127*100/GG127</f>
        <v>37.5</v>
      </c>
      <c r="GJ127" s="29">
        <f>GB127+(GC127+GE127)*1.2</f>
        <v>1.2</v>
      </c>
      <c r="GK127" s="11" t="s">
        <v>60</v>
      </c>
      <c r="GL127" s="50" t="s">
        <v>117</v>
      </c>
      <c r="GM127" s="21"/>
      <c r="GN127" s="9">
        <v>0</v>
      </c>
      <c r="GO127" s="11">
        <v>0</v>
      </c>
      <c r="GP127" s="17">
        <v>0</v>
      </c>
      <c r="GQ127" s="11">
        <v>0</v>
      </c>
      <c r="GR127" s="17">
        <v>0</v>
      </c>
      <c r="GS127" s="11">
        <v>0</v>
      </c>
      <c r="GT127" s="17">
        <v>0</v>
      </c>
      <c r="GU127" s="11">
        <v>0</v>
      </c>
      <c r="GX127" s="17">
        <v>0</v>
      </c>
      <c r="GY127" s="11">
        <v>0</v>
      </c>
      <c r="GZ127" s="17">
        <v>0</v>
      </c>
      <c r="HA127" s="11">
        <v>0</v>
      </c>
      <c r="HB127" s="11">
        <v>3</v>
      </c>
      <c r="HC127" s="11">
        <v>2</v>
      </c>
      <c r="HF127" s="23">
        <f>MAX(GN127,GR127,GT127)</f>
        <v>0</v>
      </c>
      <c r="HG127" s="44">
        <f>SUM(GN127+GR127+GT127+GV127+GX127+GZ127)</f>
        <v>0</v>
      </c>
      <c r="HH127" s="25">
        <f>HG127-HF127</f>
        <v>0</v>
      </c>
      <c r="HI127" s="17">
        <v>1</v>
      </c>
      <c r="HJ127" s="11">
        <v>1</v>
      </c>
      <c r="HK127" s="1"/>
      <c r="HL127" s="1"/>
      <c r="HM127" s="26">
        <f>$E$108+$G$108+$I$108+$K$108+$M$108+$O$108+$Q$108+$S$108+$Z$108+$AB$108</f>
        <v>8</v>
      </c>
      <c r="HN127" s="27">
        <f>GO127+GQ127+GS127+GU127+GW127+GY127+HA127+HC127+HJ127+HL127</f>
        <v>3</v>
      </c>
      <c r="HO127" s="28">
        <f>HN127*100/HM127</f>
        <v>37.5</v>
      </c>
      <c r="HP127" s="29">
        <f>HH127+(HI127+HK127)*1.2</f>
        <v>1.2</v>
      </c>
      <c r="HQ127" s="11" t="s">
        <v>60</v>
      </c>
      <c r="HR127" s="50" t="s">
        <v>117</v>
      </c>
      <c r="HS127" s="21"/>
      <c r="HT127" s="9">
        <v>0</v>
      </c>
      <c r="HU127" s="11">
        <v>0</v>
      </c>
      <c r="HV127" s="17">
        <v>0</v>
      </c>
      <c r="HW127" s="11">
        <v>0</v>
      </c>
      <c r="HX127" s="17">
        <v>0</v>
      </c>
      <c r="HY127" s="11">
        <v>0</v>
      </c>
      <c r="HZ127" s="17">
        <v>0</v>
      </c>
      <c r="IA127" s="11">
        <v>0</v>
      </c>
      <c r="ID127" s="17">
        <v>0</v>
      </c>
      <c r="IE127" s="11">
        <v>0</v>
      </c>
      <c r="IF127" s="17">
        <v>0</v>
      </c>
      <c r="IG127" s="11">
        <v>0</v>
      </c>
      <c r="IH127" s="11">
        <v>3</v>
      </c>
      <c r="II127" s="11">
        <v>2</v>
      </c>
      <c r="IL127" s="23">
        <f>MAX(HT127,HX127,HZ127)</f>
        <v>0</v>
      </c>
      <c r="IM127" s="44">
        <f>SUM(HT127+HX127+HZ127+IB127+ID127+IF127)</f>
        <v>0</v>
      </c>
      <c r="IN127" s="25">
        <f>IM127-IL127</f>
        <v>0</v>
      </c>
      <c r="IO127" s="17">
        <v>1</v>
      </c>
      <c r="IP127" s="11">
        <v>1</v>
      </c>
      <c r="IQ127" s="1"/>
      <c r="IR127" s="1"/>
      <c r="IS127" s="26">
        <f>$E$108+$G$108+$I$108+$K$108+$M$108+$O$108+$Q$108+$S$108+$Z$108+$AB$108</f>
        <v>8</v>
      </c>
      <c r="IT127" s="27">
        <f>HU127+HW127+HY127+IA127+IC127+IE127+IG127+II127+IP127+IR127</f>
        <v>3</v>
      </c>
      <c r="IU127" s="28">
        <f>IT127*100/IS127</f>
        <v>37.5</v>
      </c>
      <c r="IV127" s="29">
        <f>IN127+(IO127+IQ127)*1.2</f>
        <v>1.2</v>
      </c>
    </row>
    <row r="128" spans="1:33" ht="14.25" customHeight="1">
      <c r="A128" s="70" t="s">
        <v>138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4"/>
    </row>
    <row r="129" spans="1:33" ht="14.2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4"/>
    </row>
    <row r="130" spans="1:33" ht="14.25" customHeight="1">
      <c r="A130" s="45"/>
      <c r="B130" s="46"/>
      <c r="C130" s="47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AC130" s="48"/>
      <c r="AD130" s="48"/>
      <c r="AE130" s="49"/>
      <c r="AF130" s="49"/>
      <c r="AG130" s="4"/>
    </row>
    <row r="131" spans="1:33" ht="14.25" customHeight="1">
      <c r="A131" s="3"/>
      <c r="B131" s="4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0" t="s">
        <v>1</v>
      </c>
      <c r="W131" s="60"/>
      <c r="X131" s="60"/>
      <c r="Y131" s="61" t="s">
        <v>2</v>
      </c>
      <c r="Z131" s="61"/>
      <c r="AA131" s="71"/>
      <c r="AB131" s="71"/>
      <c r="AC131" s="3"/>
      <c r="AD131" s="3"/>
      <c r="AE131" s="6"/>
      <c r="AF131" s="7"/>
      <c r="AG131" s="4"/>
    </row>
    <row r="132" spans="1:33" ht="28.5" customHeight="1">
      <c r="A132" s="73" t="s">
        <v>139</v>
      </c>
      <c r="B132" s="73"/>
      <c r="C132" s="73"/>
      <c r="D132" s="63" t="s">
        <v>4</v>
      </c>
      <c r="E132" s="63"/>
      <c r="F132" s="63" t="s">
        <v>5</v>
      </c>
      <c r="G132" s="63"/>
      <c r="H132" s="63" t="s">
        <v>6</v>
      </c>
      <c r="I132" s="63"/>
      <c r="J132" s="63" t="s">
        <v>7</v>
      </c>
      <c r="K132" s="63"/>
      <c r="L132" s="64" t="s">
        <v>8</v>
      </c>
      <c r="M132" s="64"/>
      <c r="N132" s="64" t="s">
        <v>9</v>
      </c>
      <c r="O132" s="64"/>
      <c r="P132" s="72" t="s">
        <v>10</v>
      </c>
      <c r="Q132" s="72"/>
      <c r="R132" s="72" t="s">
        <v>80</v>
      </c>
      <c r="S132" s="72"/>
      <c r="T132" s="8"/>
      <c r="U132" s="8"/>
      <c r="V132" s="66" t="s">
        <v>12</v>
      </c>
      <c r="W132" s="66"/>
      <c r="X132" s="66"/>
      <c r="Y132" s="67" t="s">
        <v>13</v>
      </c>
      <c r="Z132" s="67"/>
      <c r="AA132" s="65"/>
      <c r="AB132" s="65"/>
      <c r="AC132" s="68" t="s">
        <v>15</v>
      </c>
      <c r="AD132" s="68"/>
      <c r="AE132" s="68"/>
      <c r="AF132" s="68"/>
      <c r="AG132" s="4"/>
    </row>
    <row r="133" spans="1:33" ht="14.25" customHeight="1">
      <c r="A133" s="63" t="s">
        <v>16</v>
      </c>
      <c r="B133" s="69" t="s">
        <v>17</v>
      </c>
      <c r="C133" s="69" t="s">
        <v>18</v>
      </c>
      <c r="D133" s="10" t="s">
        <v>19</v>
      </c>
      <c r="E133" s="10">
        <v>5</v>
      </c>
      <c r="F133" s="10" t="s">
        <v>19</v>
      </c>
      <c r="G133" s="10">
        <v>4</v>
      </c>
      <c r="H133" s="10" t="s">
        <v>19</v>
      </c>
      <c r="I133" s="10">
        <v>2</v>
      </c>
      <c r="J133" s="10" t="s">
        <v>19</v>
      </c>
      <c r="K133" s="10">
        <v>5</v>
      </c>
      <c r="L133" s="10" t="s">
        <v>19</v>
      </c>
      <c r="M133" s="10"/>
      <c r="N133" s="10" t="s">
        <v>19</v>
      </c>
      <c r="O133" s="10">
        <v>0</v>
      </c>
      <c r="P133" s="10" t="s">
        <v>19</v>
      </c>
      <c r="Q133" s="10">
        <v>5</v>
      </c>
      <c r="R133" s="10" t="s">
        <v>19</v>
      </c>
      <c r="S133" s="10">
        <v>0</v>
      </c>
      <c r="T133" s="10"/>
      <c r="U133" s="10"/>
      <c r="V133" s="66"/>
      <c r="W133" s="66"/>
      <c r="X133" s="66"/>
      <c r="Y133" s="10" t="s">
        <v>19</v>
      </c>
      <c r="Z133" s="10">
        <v>7</v>
      </c>
      <c r="AA133" s="10"/>
      <c r="AB133" s="30"/>
      <c r="AC133" s="68"/>
      <c r="AD133" s="68"/>
      <c r="AE133" s="68"/>
      <c r="AF133" s="68"/>
      <c r="AG133" s="4"/>
    </row>
    <row r="134" spans="1:33" ht="14.25" customHeight="1">
      <c r="A134" s="63"/>
      <c r="B134" s="63"/>
      <c r="C134" s="63"/>
      <c r="D134" s="12" t="s">
        <v>20</v>
      </c>
      <c r="E134" s="13" t="s">
        <v>21</v>
      </c>
      <c r="F134" s="12" t="s">
        <v>20</v>
      </c>
      <c r="G134" s="13" t="s">
        <v>21</v>
      </c>
      <c r="H134" s="12" t="s">
        <v>20</v>
      </c>
      <c r="I134" s="13" t="s">
        <v>21</v>
      </c>
      <c r="J134" s="12" t="s">
        <v>20</v>
      </c>
      <c r="K134" s="13" t="s">
        <v>21</v>
      </c>
      <c r="L134" s="12" t="s">
        <v>20</v>
      </c>
      <c r="M134" s="13" t="s">
        <v>21</v>
      </c>
      <c r="N134" s="12" t="s">
        <v>20</v>
      </c>
      <c r="O134" s="13" t="s">
        <v>21</v>
      </c>
      <c r="P134" s="12" t="s">
        <v>20</v>
      </c>
      <c r="Q134" s="13" t="s">
        <v>21</v>
      </c>
      <c r="R134" s="12" t="s">
        <v>20</v>
      </c>
      <c r="S134" s="13" t="s">
        <v>21</v>
      </c>
      <c r="T134" s="13"/>
      <c r="U134" s="13"/>
      <c r="V134" s="14" t="s">
        <v>22</v>
      </c>
      <c r="W134" s="15" t="s">
        <v>23</v>
      </c>
      <c r="X134" s="16" t="s">
        <v>24</v>
      </c>
      <c r="Y134" s="17" t="s">
        <v>20</v>
      </c>
      <c r="Z134" s="11" t="s">
        <v>21</v>
      </c>
      <c r="AA134" s="17"/>
      <c r="AB134" s="11"/>
      <c r="AC134" s="18" t="s">
        <v>19</v>
      </c>
      <c r="AD134" s="18" t="s">
        <v>25</v>
      </c>
      <c r="AE134" s="19" t="s">
        <v>26</v>
      </c>
      <c r="AF134" s="19" t="s">
        <v>27</v>
      </c>
      <c r="AG134" s="4"/>
    </row>
    <row r="135" spans="1:33" ht="14.25" customHeight="1">
      <c r="A135" s="11" t="s">
        <v>81</v>
      </c>
      <c r="B135" s="20" t="s">
        <v>140</v>
      </c>
      <c r="C135" s="21" t="s">
        <v>72</v>
      </c>
      <c r="D135" s="9">
        <v>0</v>
      </c>
      <c r="E135" s="11">
        <v>0</v>
      </c>
      <c r="F135" s="17">
        <v>0</v>
      </c>
      <c r="G135" s="11">
        <v>0</v>
      </c>
      <c r="H135" s="17">
        <v>0</v>
      </c>
      <c r="I135" s="11">
        <v>0</v>
      </c>
      <c r="J135" s="17">
        <v>1</v>
      </c>
      <c r="K135" s="11">
        <v>5</v>
      </c>
      <c r="L135" s="17"/>
      <c r="M135" s="11"/>
      <c r="N135" s="17">
        <v>0</v>
      </c>
      <c r="O135" s="11">
        <v>0</v>
      </c>
      <c r="P135" s="17">
        <v>0</v>
      </c>
      <c r="Q135" s="11">
        <v>0</v>
      </c>
      <c r="R135" s="11">
        <v>0</v>
      </c>
      <c r="S135" s="11">
        <v>0</v>
      </c>
      <c r="T135" s="11"/>
      <c r="U135" s="11"/>
      <c r="V135" s="23">
        <f>MAX(D135,H135,J135,L135,N135)</f>
        <v>1</v>
      </c>
      <c r="W135" s="44">
        <f>SUM(D135+H135+J135+L135+N135+P135)</f>
        <v>1</v>
      </c>
      <c r="X135" s="25">
        <f>W135-V135</f>
        <v>0</v>
      </c>
      <c r="Y135" s="17">
        <v>0</v>
      </c>
      <c r="Z135" s="11">
        <v>0</v>
      </c>
      <c r="AA135" s="32"/>
      <c r="AB135" s="33"/>
      <c r="AC135" s="26">
        <f>$E$133+$G$133+$I$133+$K$133+$M$133+$O$133+$Q$133+$S$133+$Z$133+$AB$133</f>
        <v>28</v>
      </c>
      <c r="AD135" s="27">
        <f>E135+G135+I135+K135+M135+O135+Q135+S135+Z135+AB135</f>
        <v>5</v>
      </c>
      <c r="AE135" s="28">
        <f>AD135*100/AC135</f>
        <v>17.857142857142858</v>
      </c>
      <c r="AF135" s="29">
        <f>X135+(Y135+AA135)*1.2</f>
        <v>0</v>
      </c>
      <c r="AG135" s="4"/>
    </row>
    <row r="136" spans="1:33" ht="14.25" customHeight="1">
      <c r="A136" s="11" t="s">
        <v>85</v>
      </c>
      <c r="B136" s="20" t="s">
        <v>141</v>
      </c>
      <c r="C136" s="21" t="s">
        <v>72</v>
      </c>
      <c r="D136" s="9">
        <v>0</v>
      </c>
      <c r="E136" s="11">
        <v>0</v>
      </c>
      <c r="F136" s="17">
        <v>0</v>
      </c>
      <c r="G136" s="11">
        <v>0</v>
      </c>
      <c r="H136" s="17">
        <v>0</v>
      </c>
      <c r="I136" s="11">
        <v>0</v>
      </c>
      <c r="J136" s="17">
        <v>3</v>
      </c>
      <c r="K136" s="11">
        <v>5</v>
      </c>
      <c r="L136" s="17"/>
      <c r="M136" s="11"/>
      <c r="N136" s="17">
        <v>0</v>
      </c>
      <c r="O136" s="11">
        <v>0</v>
      </c>
      <c r="P136" s="17">
        <v>0</v>
      </c>
      <c r="Q136" s="11">
        <v>0</v>
      </c>
      <c r="R136" s="11">
        <v>0</v>
      </c>
      <c r="S136" s="11">
        <v>0</v>
      </c>
      <c r="T136" s="11"/>
      <c r="U136" s="11"/>
      <c r="V136" s="23">
        <f>MAX(D136,H136,J136,L136,N136)</f>
        <v>3</v>
      </c>
      <c r="W136" s="44">
        <f>SUM(D136+H136+J136+L136+N136+P136)</f>
        <v>3</v>
      </c>
      <c r="X136" s="25">
        <f>W136-V136</f>
        <v>0</v>
      </c>
      <c r="Y136" s="17">
        <v>0</v>
      </c>
      <c r="Z136" s="11">
        <v>0</v>
      </c>
      <c r="AA136" s="32"/>
      <c r="AB136" s="33"/>
      <c r="AC136" s="26">
        <f>$E$133+$G$133+$I$133+$K$133+$M$133+$O$133+$Q$133+$S$133+$Z$133+$AB$133</f>
        <v>28</v>
      </c>
      <c r="AD136" s="27">
        <f>E136+G136+I136+K136+M136+O136+Q136+S136+Z136+AB136</f>
        <v>5</v>
      </c>
      <c r="AE136" s="28">
        <f>AD136*100/AC136</f>
        <v>17.857142857142858</v>
      </c>
      <c r="AF136" s="29">
        <f>X136+(Y136+AA136)*1.2</f>
        <v>0</v>
      </c>
      <c r="AG136" s="4"/>
    </row>
    <row r="137" spans="1:33" ht="14.25">
      <c r="A137" s="11" t="s">
        <v>86</v>
      </c>
      <c r="B137" s="20" t="s">
        <v>95</v>
      </c>
      <c r="C137" s="21" t="s">
        <v>72</v>
      </c>
      <c r="D137" s="9">
        <v>3</v>
      </c>
      <c r="E137" s="11">
        <v>0</v>
      </c>
      <c r="F137" s="17">
        <v>0</v>
      </c>
      <c r="G137" s="11">
        <v>0</v>
      </c>
      <c r="H137" s="17">
        <v>1</v>
      </c>
      <c r="I137" s="11">
        <v>2</v>
      </c>
      <c r="J137" s="17">
        <v>0</v>
      </c>
      <c r="K137" s="11">
        <v>0</v>
      </c>
      <c r="L137" s="17"/>
      <c r="M137" s="11"/>
      <c r="N137" s="17">
        <v>0</v>
      </c>
      <c r="O137" s="11">
        <v>0</v>
      </c>
      <c r="P137" s="17">
        <v>0</v>
      </c>
      <c r="Q137" s="11">
        <v>0</v>
      </c>
      <c r="R137" s="11">
        <v>0</v>
      </c>
      <c r="S137" s="11">
        <v>0</v>
      </c>
      <c r="T137" s="11"/>
      <c r="U137" s="11"/>
      <c r="V137" s="23">
        <f>MAX(D137,F137,H137,J137,L137,N137,P137,R137)</f>
        <v>3</v>
      </c>
      <c r="W137" s="24">
        <f>D137+F137+H137+J137+L137+N137+P137+R137</f>
        <v>4</v>
      </c>
      <c r="X137" s="25">
        <f>W137-V137</f>
        <v>1</v>
      </c>
      <c r="Y137" s="17">
        <v>0</v>
      </c>
      <c r="Z137" s="11">
        <v>0</v>
      </c>
      <c r="AA137" s="32"/>
      <c r="AB137" s="33"/>
      <c r="AC137" s="26">
        <f>$E$133+$G$133+$I$133+$K$133+$M$133+$O$133+$Q$133+$S$133+$Z$133+$AB$133</f>
        <v>28</v>
      </c>
      <c r="AD137" s="27">
        <f>E137+G137+I137+K137+M137+O137+Q137+S137+Z137+AB137</f>
        <v>2</v>
      </c>
      <c r="AE137" s="28">
        <f>AD137*100/AC137</f>
        <v>7.142857142857143</v>
      </c>
      <c r="AF137" s="29">
        <f>X137+(Y137+AA137)*1.2</f>
        <v>1</v>
      </c>
      <c r="AG137" s="4"/>
    </row>
    <row r="138" spans="1:33" ht="24">
      <c r="A138" s="11" t="s">
        <v>87</v>
      </c>
      <c r="B138" s="20" t="s">
        <v>143</v>
      </c>
      <c r="C138" s="21" t="s">
        <v>72</v>
      </c>
      <c r="D138" s="9">
        <v>0</v>
      </c>
      <c r="E138" s="11">
        <v>0</v>
      </c>
      <c r="F138" s="17">
        <v>2</v>
      </c>
      <c r="G138" s="11">
        <v>0</v>
      </c>
      <c r="H138" s="17">
        <v>0</v>
      </c>
      <c r="I138" s="11">
        <v>0</v>
      </c>
      <c r="J138" s="17">
        <v>4</v>
      </c>
      <c r="K138" s="11">
        <v>6</v>
      </c>
      <c r="L138" s="17"/>
      <c r="M138" s="11"/>
      <c r="N138" s="17">
        <v>1</v>
      </c>
      <c r="O138" s="11">
        <v>1</v>
      </c>
      <c r="P138" s="17">
        <v>0</v>
      </c>
      <c r="Q138" s="11">
        <v>0</v>
      </c>
      <c r="R138" s="11">
        <v>0</v>
      </c>
      <c r="S138" s="11">
        <v>0</v>
      </c>
      <c r="T138" s="11"/>
      <c r="U138" s="11"/>
      <c r="V138" s="23">
        <f>MAX(D138,H138,J138,L138,N138)</f>
        <v>4</v>
      </c>
      <c r="W138" s="44">
        <f>SUM(D138+H138+J138+L138+N138+P138)</f>
        <v>5</v>
      </c>
      <c r="X138" s="25">
        <f>W138-V138</f>
        <v>1</v>
      </c>
      <c r="Y138" s="17">
        <v>0</v>
      </c>
      <c r="Z138" s="11">
        <v>0</v>
      </c>
      <c r="AA138" s="32"/>
      <c r="AB138" s="33"/>
      <c r="AC138" s="26">
        <f>$E$133+$G$133+$I$133+$K$133+$M$133+$O$133+$Q$133+$S$133+$Z$133+$AB$133</f>
        <v>28</v>
      </c>
      <c r="AD138" s="27">
        <f>E138+G138+I138+K138+M138+O138+Q138+S138+Z138+AB138</f>
        <v>7</v>
      </c>
      <c r="AE138" s="28">
        <f>AD138*100/AC138</f>
        <v>25</v>
      </c>
      <c r="AF138" s="29">
        <f>X138+(Y138+AA138)*1.2</f>
        <v>1</v>
      </c>
      <c r="AG138" s="4"/>
    </row>
    <row r="139" spans="1:33" ht="14.25">
      <c r="A139" s="11" t="s">
        <v>36</v>
      </c>
      <c r="B139" s="20" t="s">
        <v>142</v>
      </c>
      <c r="C139" s="21" t="s">
        <v>72</v>
      </c>
      <c r="D139" s="9">
        <v>1</v>
      </c>
      <c r="E139" s="11">
        <v>5</v>
      </c>
      <c r="F139" s="17">
        <v>1</v>
      </c>
      <c r="G139" s="11">
        <v>1</v>
      </c>
      <c r="H139" s="17">
        <v>2</v>
      </c>
      <c r="I139" s="11">
        <v>0</v>
      </c>
      <c r="J139" s="17">
        <v>0</v>
      </c>
      <c r="K139" s="11">
        <v>0</v>
      </c>
      <c r="L139" s="17"/>
      <c r="M139" s="11"/>
      <c r="N139" s="17">
        <v>0</v>
      </c>
      <c r="O139" s="11">
        <v>0</v>
      </c>
      <c r="P139" s="17">
        <v>0</v>
      </c>
      <c r="Q139" s="11">
        <v>0</v>
      </c>
      <c r="R139" s="11">
        <v>0</v>
      </c>
      <c r="S139" s="11">
        <v>0</v>
      </c>
      <c r="T139" s="11"/>
      <c r="U139" s="11"/>
      <c r="V139" s="23">
        <f>MAX(D139,H139,J139,L139,N139)</f>
        <v>2</v>
      </c>
      <c r="W139" s="44">
        <f>SUM(D139+H139+J139+L139+N139+P139)</f>
        <v>3</v>
      </c>
      <c r="X139" s="25">
        <f>W139-V139</f>
        <v>1</v>
      </c>
      <c r="Y139" s="17">
        <v>1</v>
      </c>
      <c r="Z139" s="11">
        <v>7</v>
      </c>
      <c r="AA139" s="32"/>
      <c r="AB139" s="33"/>
      <c r="AC139" s="26">
        <f>$E$133+$G$133+$I$133+$K$133+$M$133+$O$133+$Q$133+$S$133+$Z$133+$AB$133</f>
        <v>28</v>
      </c>
      <c r="AD139" s="27">
        <f>E139+G139+I139+K139+M139+O139+Q139+S139+Z139+AB139</f>
        <v>13</v>
      </c>
      <c r="AE139" s="28">
        <f>AD139*100/AC139</f>
        <v>46.42857142857143</v>
      </c>
      <c r="AF139" s="29">
        <f>X139+(Y139+AA139)*1.2</f>
        <v>2.2</v>
      </c>
      <c r="AG139" s="4"/>
    </row>
    <row r="140" spans="1:33" ht="14.25">
      <c r="A140" s="11" t="s">
        <v>38</v>
      </c>
      <c r="B140" s="20" t="s">
        <v>145</v>
      </c>
      <c r="C140" s="21" t="s">
        <v>72</v>
      </c>
      <c r="D140" s="9">
        <v>0</v>
      </c>
      <c r="E140" s="11">
        <v>0</v>
      </c>
      <c r="F140" s="17">
        <v>0</v>
      </c>
      <c r="G140" s="11">
        <v>0</v>
      </c>
      <c r="H140" s="17">
        <v>0</v>
      </c>
      <c r="I140" s="11">
        <v>0</v>
      </c>
      <c r="J140" s="17">
        <v>2</v>
      </c>
      <c r="K140" s="11">
        <v>5</v>
      </c>
      <c r="L140" s="17">
        <v>3</v>
      </c>
      <c r="M140" s="11">
        <v>5</v>
      </c>
      <c r="N140" s="17">
        <v>0</v>
      </c>
      <c r="O140" s="11">
        <v>0</v>
      </c>
      <c r="P140" s="17">
        <v>1</v>
      </c>
      <c r="Q140" s="11">
        <v>5</v>
      </c>
      <c r="R140" s="11">
        <v>0</v>
      </c>
      <c r="S140" s="11">
        <v>0</v>
      </c>
      <c r="T140" s="11"/>
      <c r="U140" s="11"/>
      <c r="V140" s="23">
        <f>MAX(D140,H140,J140,L140,N140)</f>
        <v>3</v>
      </c>
      <c r="W140" s="44">
        <f>SUM(D140+H140+J140+L140+N140+P140)</f>
        <v>6</v>
      </c>
      <c r="X140" s="25">
        <f>W140-V140</f>
        <v>3</v>
      </c>
      <c r="Y140" s="17">
        <v>0</v>
      </c>
      <c r="Z140" s="11">
        <v>0</v>
      </c>
      <c r="AA140" s="32"/>
      <c r="AB140" s="33"/>
      <c r="AC140" s="26">
        <f>$E$133+$G$133+$I$133+$K$133+$M$133+$O$133+$Q$133+$S$133+$Z$133+$AB$133</f>
        <v>28</v>
      </c>
      <c r="AD140" s="27">
        <f>E140+G140+I140+K140+M140+O140+Q140+S140+Z140+AB140</f>
        <v>15</v>
      </c>
      <c r="AE140" s="28">
        <f>AD140*100/AC140</f>
        <v>53.57142857142857</v>
      </c>
      <c r="AF140" s="29">
        <f>X140+(Y140+AA140)*1.2</f>
        <v>3</v>
      </c>
      <c r="AG140" s="4"/>
    </row>
    <row r="141" spans="1:33" ht="14.25">
      <c r="A141" s="11" t="s">
        <v>40</v>
      </c>
      <c r="B141" s="20" t="s">
        <v>144</v>
      </c>
      <c r="C141" s="21" t="s">
        <v>72</v>
      </c>
      <c r="D141" s="9">
        <v>2</v>
      </c>
      <c r="E141" s="11">
        <v>5</v>
      </c>
      <c r="F141" s="17">
        <v>0</v>
      </c>
      <c r="G141" s="11">
        <v>0</v>
      </c>
      <c r="H141" s="17">
        <v>2</v>
      </c>
      <c r="I141" s="11">
        <v>0</v>
      </c>
      <c r="J141" s="17">
        <v>0</v>
      </c>
      <c r="K141" s="11">
        <v>0</v>
      </c>
      <c r="L141" s="17"/>
      <c r="M141" s="11"/>
      <c r="N141" s="17">
        <v>0</v>
      </c>
      <c r="O141" s="11">
        <v>0</v>
      </c>
      <c r="P141" s="17">
        <v>0</v>
      </c>
      <c r="Q141" s="11">
        <v>0</v>
      </c>
      <c r="R141" s="11">
        <v>0</v>
      </c>
      <c r="S141" s="11">
        <v>0</v>
      </c>
      <c r="T141" s="11"/>
      <c r="U141" s="11"/>
      <c r="V141" s="23">
        <f>MAX(D141,H141,J141,L141,N141)</f>
        <v>2</v>
      </c>
      <c r="W141" s="44">
        <f>SUM(D141+H141+J141+L141+N141+P141)</f>
        <v>4</v>
      </c>
      <c r="X141" s="25">
        <f>W141-V141</f>
        <v>2</v>
      </c>
      <c r="Y141" s="17">
        <v>2</v>
      </c>
      <c r="Z141" s="11">
        <v>7</v>
      </c>
      <c r="AA141" s="32"/>
      <c r="AB141" s="33"/>
      <c r="AC141" s="26">
        <f>$E$133+$G$133+$I$133+$K$133+$M$133+$O$133+$Q$133+$S$133+$Z$133+$AB$133</f>
        <v>28</v>
      </c>
      <c r="AD141" s="27">
        <f>E141+G141+I141+K141+M141+O141+Q141+S141+Z141+AB141</f>
        <v>12</v>
      </c>
      <c r="AE141" s="28">
        <f>AD141*100/AC141</f>
        <v>42.857142857142854</v>
      </c>
      <c r="AF141" s="29">
        <f>X141+(Y141+AA141)*1.2</f>
        <v>4.4</v>
      </c>
      <c r="AG141" s="4"/>
    </row>
    <row r="142" spans="1:32" ht="14.25">
      <c r="A142" s="52"/>
      <c r="B142" s="52" t="s">
        <v>146</v>
      </c>
      <c r="C142" s="21" t="s">
        <v>72</v>
      </c>
      <c r="D142" s="9">
        <v>1</v>
      </c>
      <c r="E142" s="11">
        <v>1</v>
      </c>
      <c r="F142" s="17">
        <v>1</v>
      </c>
      <c r="G142" s="11">
        <v>1</v>
      </c>
      <c r="H142" s="17">
        <v>1</v>
      </c>
      <c r="I142" s="11">
        <v>1</v>
      </c>
      <c r="J142" s="17">
        <v>3</v>
      </c>
      <c r="K142" s="11">
        <v>6</v>
      </c>
      <c r="L142" s="52"/>
      <c r="M142" s="52"/>
      <c r="N142" s="17">
        <v>1</v>
      </c>
      <c r="O142" s="11">
        <v>1</v>
      </c>
      <c r="P142" s="17">
        <v>2</v>
      </c>
      <c r="Q142" s="11">
        <v>6</v>
      </c>
      <c r="R142" s="11">
        <v>1</v>
      </c>
      <c r="S142" s="11">
        <v>1</v>
      </c>
      <c r="T142" s="52"/>
      <c r="U142" s="52"/>
      <c r="V142" s="23">
        <f>MAX(D142,H142,J142,L142,N142)</f>
        <v>3</v>
      </c>
      <c r="W142" s="44">
        <f>SUM(D142+H142+J142+L142+N142+P142)</f>
        <v>8</v>
      </c>
      <c r="X142" s="25">
        <f>W142-V142</f>
        <v>5</v>
      </c>
      <c r="Y142" s="17">
        <v>3</v>
      </c>
      <c r="Z142" s="11">
        <v>7</v>
      </c>
      <c r="AA142" s="52"/>
      <c r="AB142" s="52"/>
      <c r="AC142" s="26">
        <f>$E$133+$G$133+$I$133+$K$133+$M$133+$O$133+$Q$133+$S$133+$Z$133+$AB$133</f>
        <v>28</v>
      </c>
      <c r="AD142" s="27">
        <f>E142+G142+I142+K142+M142+O142+Q142+S142+Z142+AB142</f>
        <v>24</v>
      </c>
      <c r="AE142" s="28">
        <f>AD142*100/AC142</f>
        <v>85.71428571428571</v>
      </c>
      <c r="AF142" s="29">
        <f>X142+(Y142+AA142)*1.2</f>
        <v>8.6</v>
      </c>
    </row>
    <row r="143" spans="1:32" ht="14.25">
      <c r="A143" s="70" t="s">
        <v>147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</row>
    <row r="144" spans="1:32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</row>
    <row r="146" spans="1:33" ht="18.75" customHeight="1">
      <c r="A146" s="62" t="s">
        <v>71</v>
      </c>
      <c r="B146" s="62"/>
      <c r="C146" s="62"/>
      <c r="D146" s="63" t="s">
        <v>4</v>
      </c>
      <c r="E146" s="63"/>
      <c r="F146" s="63" t="s">
        <v>5</v>
      </c>
      <c r="G146" s="63"/>
      <c r="H146" s="63" t="s">
        <v>6</v>
      </c>
      <c r="I146" s="63"/>
      <c r="J146" s="63" t="s">
        <v>7</v>
      </c>
      <c r="K146" s="63"/>
      <c r="L146" s="64" t="s">
        <v>8</v>
      </c>
      <c r="M146" s="64"/>
      <c r="N146" s="64" t="s">
        <v>9</v>
      </c>
      <c r="O146" s="64"/>
      <c r="P146" s="72" t="s">
        <v>79</v>
      </c>
      <c r="Q146" s="72"/>
      <c r="R146" s="72" t="s">
        <v>80</v>
      </c>
      <c r="S146" s="72"/>
      <c r="T146" s="8"/>
      <c r="U146" s="8"/>
      <c r="V146" s="66" t="s">
        <v>12</v>
      </c>
      <c r="W146" s="66"/>
      <c r="X146" s="66"/>
      <c r="Y146" s="67" t="s">
        <v>13</v>
      </c>
      <c r="Z146" s="67"/>
      <c r="AA146" s="65"/>
      <c r="AB146" s="65"/>
      <c r="AC146" s="68" t="s">
        <v>15</v>
      </c>
      <c r="AD146" s="68"/>
      <c r="AE146" s="68"/>
      <c r="AF146" s="68"/>
      <c r="AG146" s="3"/>
    </row>
    <row r="147" spans="1:32" ht="14.25">
      <c r="A147" s="63" t="s">
        <v>16</v>
      </c>
      <c r="B147" s="69" t="s">
        <v>17</v>
      </c>
      <c r="C147" s="69" t="s">
        <v>18</v>
      </c>
      <c r="D147" s="41" t="s">
        <v>19</v>
      </c>
      <c r="E147" s="10"/>
      <c r="F147" s="10" t="s">
        <v>19</v>
      </c>
      <c r="G147" s="10"/>
      <c r="H147" s="10" t="s">
        <v>19</v>
      </c>
      <c r="I147" s="10">
        <v>1</v>
      </c>
      <c r="J147" s="10" t="s">
        <v>19</v>
      </c>
      <c r="K147" s="10"/>
      <c r="L147" s="10" t="s">
        <v>19</v>
      </c>
      <c r="M147" s="10"/>
      <c r="N147" s="10" t="s">
        <v>19</v>
      </c>
      <c r="O147" s="10"/>
      <c r="P147" s="10" t="s">
        <v>19</v>
      </c>
      <c r="Q147" s="10"/>
      <c r="R147" s="10" t="s">
        <v>19</v>
      </c>
      <c r="S147" s="10">
        <v>4</v>
      </c>
      <c r="T147" s="10"/>
      <c r="U147" s="10"/>
      <c r="V147" s="66"/>
      <c r="W147" s="66"/>
      <c r="X147" s="66"/>
      <c r="Y147" s="10" t="s">
        <v>19</v>
      </c>
      <c r="Z147" s="10">
        <v>9</v>
      </c>
      <c r="AA147" s="10"/>
      <c r="AB147" s="30"/>
      <c r="AC147" s="68"/>
      <c r="AD147" s="68"/>
      <c r="AE147" s="68"/>
      <c r="AF147" s="68"/>
    </row>
    <row r="148" spans="1:32" ht="22.5">
      <c r="A148" s="63"/>
      <c r="B148" s="63"/>
      <c r="C148" s="63"/>
      <c r="D148" s="42" t="s">
        <v>20</v>
      </c>
      <c r="E148" s="13" t="s">
        <v>21</v>
      </c>
      <c r="F148" s="12" t="s">
        <v>20</v>
      </c>
      <c r="G148" s="13" t="s">
        <v>21</v>
      </c>
      <c r="H148" s="12" t="s">
        <v>20</v>
      </c>
      <c r="I148" s="13" t="s">
        <v>21</v>
      </c>
      <c r="J148" s="12" t="s">
        <v>20</v>
      </c>
      <c r="K148" s="13" t="s">
        <v>21</v>
      </c>
      <c r="L148" s="12" t="s">
        <v>20</v>
      </c>
      <c r="M148" s="13" t="s">
        <v>21</v>
      </c>
      <c r="N148" s="12" t="s">
        <v>20</v>
      </c>
      <c r="O148" s="13" t="s">
        <v>21</v>
      </c>
      <c r="P148" s="12" t="s">
        <v>20</v>
      </c>
      <c r="Q148" s="13" t="s">
        <v>21</v>
      </c>
      <c r="R148" s="12" t="s">
        <v>20</v>
      </c>
      <c r="S148" s="13" t="s">
        <v>21</v>
      </c>
      <c r="T148" s="13"/>
      <c r="U148" s="13"/>
      <c r="V148" s="14" t="s">
        <v>22</v>
      </c>
      <c r="W148" s="15" t="s">
        <v>23</v>
      </c>
      <c r="X148" s="16" t="s">
        <v>24</v>
      </c>
      <c r="Y148" s="12" t="s">
        <v>20</v>
      </c>
      <c r="Z148" s="11" t="s">
        <v>21</v>
      </c>
      <c r="AA148" s="17"/>
      <c r="AB148" s="11"/>
      <c r="AC148" s="18" t="s">
        <v>19</v>
      </c>
      <c r="AD148" s="18" t="s">
        <v>25</v>
      </c>
      <c r="AE148" s="19" t="s">
        <v>26</v>
      </c>
      <c r="AF148" s="19" t="s">
        <v>27</v>
      </c>
    </row>
    <row r="149" spans="1:32" ht="14.25">
      <c r="A149" s="11" t="s">
        <v>81</v>
      </c>
      <c r="B149" s="31" t="s">
        <v>148</v>
      </c>
      <c r="C149" s="21" t="s">
        <v>72</v>
      </c>
      <c r="D149" s="43">
        <v>0</v>
      </c>
      <c r="E149" s="11">
        <v>0</v>
      </c>
      <c r="F149" s="17">
        <v>0</v>
      </c>
      <c r="G149" s="11">
        <v>0</v>
      </c>
      <c r="H149" s="17">
        <v>0</v>
      </c>
      <c r="I149" s="11">
        <v>0</v>
      </c>
      <c r="J149" s="17">
        <v>0</v>
      </c>
      <c r="K149" s="11">
        <v>0</v>
      </c>
      <c r="L149" s="11"/>
      <c r="M149" s="11"/>
      <c r="N149" s="17">
        <v>0</v>
      </c>
      <c r="O149" s="11">
        <v>0</v>
      </c>
      <c r="P149" s="17">
        <v>0</v>
      </c>
      <c r="Q149" s="11">
        <v>0</v>
      </c>
      <c r="R149" s="11">
        <v>2</v>
      </c>
      <c r="S149" s="11">
        <v>2</v>
      </c>
      <c r="T149" s="11"/>
      <c r="U149" s="11"/>
      <c r="V149" s="23">
        <f>MAX(D149,F149,H149,J149,L149,N149,P149,R149)</f>
        <v>2</v>
      </c>
      <c r="W149" s="24">
        <f>D149+F149+H149+J149+L149+N149+P149+R149</f>
        <v>2</v>
      </c>
      <c r="X149" s="25">
        <f>W149-V149</f>
        <v>0</v>
      </c>
      <c r="Y149" s="17">
        <v>1</v>
      </c>
      <c r="Z149" s="11">
        <v>8</v>
      </c>
      <c r="AA149" s="58"/>
      <c r="AB149" s="58"/>
      <c r="AC149" s="26">
        <f>$E$58+$G$58+$I$58+$K$58+$M$58+$O$58+$Q$58+$S$58+$Z$58+$AB$58</f>
        <v>22</v>
      </c>
      <c r="AD149" s="27">
        <f>E149+G149+I149+K149+M149+O149+Q149+S149+Z149+AB149</f>
        <v>10</v>
      </c>
      <c r="AE149" s="28">
        <f>AD149*100/AC149</f>
        <v>45.45454545454545</v>
      </c>
      <c r="AF149" s="29">
        <f>X149+(Y149+AA149)*1.2</f>
        <v>1.2</v>
      </c>
    </row>
    <row r="150" spans="1:32" ht="14.25">
      <c r="A150" s="11" t="s">
        <v>30</v>
      </c>
      <c r="B150" s="31" t="s">
        <v>82</v>
      </c>
      <c r="C150" s="21" t="s">
        <v>72</v>
      </c>
      <c r="D150" s="43">
        <v>0</v>
      </c>
      <c r="E150" s="11">
        <v>0</v>
      </c>
      <c r="F150" s="17">
        <v>0</v>
      </c>
      <c r="G150" s="11">
        <v>0</v>
      </c>
      <c r="H150" s="17">
        <v>0</v>
      </c>
      <c r="I150" s="11">
        <v>0</v>
      </c>
      <c r="J150" s="17">
        <v>0</v>
      </c>
      <c r="K150" s="11">
        <v>0</v>
      </c>
      <c r="L150" s="3"/>
      <c r="M150" s="3"/>
      <c r="N150" s="17">
        <v>0</v>
      </c>
      <c r="O150" s="11">
        <v>0</v>
      </c>
      <c r="P150" s="17">
        <v>0</v>
      </c>
      <c r="Q150" s="11">
        <v>0</v>
      </c>
      <c r="R150" s="11">
        <v>0</v>
      </c>
      <c r="S150" s="11">
        <v>0</v>
      </c>
      <c r="T150" s="3"/>
      <c r="U150" s="3"/>
      <c r="V150" s="23">
        <f>MAX(D150,F150,H150,J150,L150,N150,P150,R150)</f>
        <v>0</v>
      </c>
      <c r="W150" s="24">
        <f>D150+F150+H150+J150+L150+N150+P150+R150</f>
        <v>0</v>
      </c>
      <c r="X150" s="25">
        <f>W150-V150</f>
        <v>0</v>
      </c>
      <c r="Y150" s="17">
        <v>2</v>
      </c>
      <c r="Z150" s="11">
        <v>9</v>
      </c>
      <c r="AA150" s="36"/>
      <c r="AB150" s="36"/>
      <c r="AC150" s="26">
        <f>$E$58+$G$58+$I$58+$K$58+$M$58+$O$58+$Q$58+$S$58+$Z$58+$AB$58</f>
        <v>22</v>
      </c>
      <c r="AD150" s="27">
        <f>E150+G150+I150+K150+M150+O150+Q150+S150+Z150+AB150</f>
        <v>9</v>
      </c>
      <c r="AE150" s="28">
        <f>AD150*100/AC150</f>
        <v>40.90909090909091</v>
      </c>
      <c r="AF150" s="29">
        <f>X150+(Y150+AA150)*1.2</f>
        <v>2.4</v>
      </c>
    </row>
    <row r="151" spans="1:32" ht="14.25">
      <c r="A151" s="11" t="s">
        <v>32</v>
      </c>
      <c r="B151" s="31" t="s">
        <v>149</v>
      </c>
      <c r="C151" s="21" t="s">
        <v>72</v>
      </c>
      <c r="D151" s="43">
        <v>0</v>
      </c>
      <c r="E151" s="11">
        <v>0</v>
      </c>
      <c r="F151" s="17">
        <v>0</v>
      </c>
      <c r="G151" s="11">
        <v>0</v>
      </c>
      <c r="H151" s="17">
        <v>0</v>
      </c>
      <c r="I151" s="11">
        <v>0</v>
      </c>
      <c r="J151" s="17">
        <v>0</v>
      </c>
      <c r="K151" s="11">
        <v>0</v>
      </c>
      <c r="L151" s="53"/>
      <c r="M151" s="54"/>
      <c r="N151" s="17">
        <v>0</v>
      </c>
      <c r="O151" s="11">
        <v>0</v>
      </c>
      <c r="P151" s="17">
        <v>0</v>
      </c>
      <c r="Q151" s="11">
        <v>0</v>
      </c>
      <c r="R151" s="11">
        <v>1</v>
      </c>
      <c r="S151" s="11">
        <v>4</v>
      </c>
      <c r="T151" s="54"/>
      <c r="U151" s="54"/>
      <c r="V151" s="23">
        <f>MAX(D151,F151,H151,J151,L151,N151,P151,R151)</f>
        <v>1</v>
      </c>
      <c r="W151" s="24">
        <f>D151+F151+H151+J151+L151+N151+P151+R151</f>
        <v>1</v>
      </c>
      <c r="X151" s="25">
        <f>W151-V151</f>
        <v>0</v>
      </c>
      <c r="Y151" s="17">
        <v>3</v>
      </c>
      <c r="Z151" s="11">
        <v>8</v>
      </c>
      <c r="AA151" s="55"/>
      <c r="AB151" s="56"/>
      <c r="AC151" s="26">
        <f>$E$58+$G$58+$I$58+$K$58+$M$58+$O$58+$Q$58+$S$58+$Z$58+$AB$58</f>
        <v>22</v>
      </c>
      <c r="AD151" s="27">
        <f>E151+G151+I151+K151+M151+O151+Q151+S151+Z151+AB151</f>
        <v>12</v>
      </c>
      <c r="AE151" s="28">
        <f>AD151*100/AC151</f>
        <v>54.54545454545455</v>
      </c>
      <c r="AF151" s="29">
        <f>X151+(Y151+AA151)*1.2</f>
        <v>3.5999999999999996</v>
      </c>
    </row>
    <row r="152" s="75" customFormat="1" ht="11.25"/>
    <row r="153" spans="1:32" ht="14.25">
      <c r="A153" s="70" t="s">
        <v>150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</row>
    <row r="154" spans="1:32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</row>
    <row r="155" s="75" customFormat="1" ht="11.25"/>
    <row r="156" s="75" customFormat="1" ht="11.25"/>
    <row r="157" spans="1:32" ht="14.25">
      <c r="A157" s="3"/>
      <c r="B157" s="4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0" t="s">
        <v>1</v>
      </c>
      <c r="W157" s="60"/>
      <c r="X157" s="60"/>
      <c r="Y157" s="61" t="s">
        <v>2</v>
      </c>
      <c r="Z157" s="61"/>
      <c r="AA157" s="71"/>
      <c r="AB157" s="71"/>
      <c r="AC157" s="3"/>
      <c r="AD157" s="3"/>
      <c r="AE157" s="6"/>
      <c r="AF157" s="7"/>
    </row>
    <row r="158" spans="1:32" ht="14.25">
      <c r="A158" s="3"/>
      <c r="B158" s="38"/>
      <c r="C158" s="3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0" t="s">
        <v>1</v>
      </c>
      <c r="W158" s="60"/>
      <c r="X158" s="60"/>
      <c r="Y158" s="61" t="s">
        <v>2</v>
      </c>
      <c r="Z158" s="61"/>
      <c r="AA158" s="71"/>
      <c r="AB158" s="71"/>
      <c r="AC158" s="3"/>
      <c r="AD158" s="3"/>
      <c r="AE158" s="40"/>
      <c r="AF158" s="40"/>
    </row>
    <row r="159" spans="1:32" ht="19.5" customHeight="1">
      <c r="A159" s="62" t="s">
        <v>84</v>
      </c>
      <c r="B159" s="62"/>
      <c r="C159" s="62"/>
      <c r="D159" s="63" t="s">
        <v>4</v>
      </c>
      <c r="E159" s="63"/>
      <c r="F159" s="63" t="s">
        <v>5</v>
      </c>
      <c r="G159" s="63"/>
      <c r="H159" s="63" t="s">
        <v>6</v>
      </c>
      <c r="I159" s="63"/>
      <c r="J159" s="63" t="s">
        <v>7</v>
      </c>
      <c r="K159" s="63"/>
      <c r="L159" s="64" t="s">
        <v>8</v>
      </c>
      <c r="M159" s="64"/>
      <c r="N159" s="64" t="s">
        <v>9</v>
      </c>
      <c r="O159" s="64"/>
      <c r="P159" s="72" t="s">
        <v>79</v>
      </c>
      <c r="Q159" s="72"/>
      <c r="R159" s="72" t="s">
        <v>80</v>
      </c>
      <c r="S159" s="72"/>
      <c r="T159" s="8"/>
      <c r="U159" s="8"/>
      <c r="V159" s="66" t="s">
        <v>12</v>
      </c>
      <c r="W159" s="66"/>
      <c r="X159" s="66"/>
      <c r="Y159" s="67" t="s">
        <v>13</v>
      </c>
      <c r="Z159" s="67"/>
      <c r="AA159" s="65"/>
      <c r="AB159" s="65"/>
      <c r="AC159" s="68" t="s">
        <v>15</v>
      </c>
      <c r="AD159" s="68"/>
      <c r="AE159" s="68"/>
      <c r="AF159" s="68"/>
    </row>
    <row r="160" spans="1:32" ht="14.25">
      <c r="A160" s="63" t="s">
        <v>16</v>
      </c>
      <c r="B160" s="69" t="s">
        <v>17</v>
      </c>
      <c r="C160" s="69" t="s">
        <v>18</v>
      </c>
      <c r="D160" s="41" t="s">
        <v>19</v>
      </c>
      <c r="E160" s="10"/>
      <c r="F160" s="10" t="s">
        <v>19</v>
      </c>
      <c r="G160" s="10"/>
      <c r="H160" s="10" t="s">
        <v>19</v>
      </c>
      <c r="I160" s="10"/>
      <c r="J160" s="10" t="s">
        <v>19</v>
      </c>
      <c r="K160" s="10"/>
      <c r="L160" s="10" t="s">
        <v>19</v>
      </c>
      <c r="M160" s="10"/>
      <c r="N160" s="10" t="s">
        <v>19</v>
      </c>
      <c r="O160" s="10"/>
      <c r="P160" s="10" t="s">
        <v>19</v>
      </c>
      <c r="Q160" s="10"/>
      <c r="R160" s="10" t="s">
        <v>19</v>
      </c>
      <c r="S160" s="10"/>
      <c r="T160" s="10"/>
      <c r="U160" s="10"/>
      <c r="V160" s="66"/>
      <c r="W160" s="66"/>
      <c r="X160" s="66"/>
      <c r="Y160" s="10" t="s">
        <v>19</v>
      </c>
      <c r="Z160" s="10">
        <v>9</v>
      </c>
      <c r="AA160" s="10"/>
      <c r="AB160" s="30"/>
      <c r="AC160" s="68"/>
      <c r="AD160" s="68"/>
      <c r="AE160" s="68"/>
      <c r="AF160" s="68"/>
    </row>
    <row r="161" spans="1:32" ht="22.5">
      <c r="A161" s="63"/>
      <c r="B161" s="63"/>
      <c r="C161" s="63"/>
      <c r="D161" s="42" t="s">
        <v>20</v>
      </c>
      <c r="E161" s="13" t="s">
        <v>21</v>
      </c>
      <c r="F161" s="12" t="s">
        <v>20</v>
      </c>
      <c r="G161" s="13" t="s">
        <v>21</v>
      </c>
      <c r="H161" s="12" t="s">
        <v>20</v>
      </c>
      <c r="I161" s="13" t="s">
        <v>21</v>
      </c>
      <c r="J161" s="12" t="s">
        <v>20</v>
      </c>
      <c r="K161" s="13" t="s">
        <v>21</v>
      </c>
      <c r="L161" s="12" t="s">
        <v>20</v>
      </c>
      <c r="M161" s="13" t="s">
        <v>21</v>
      </c>
      <c r="N161" s="12" t="s">
        <v>20</v>
      </c>
      <c r="O161" s="13" t="s">
        <v>21</v>
      </c>
      <c r="P161" s="12" t="s">
        <v>20</v>
      </c>
      <c r="Q161" s="13" t="s">
        <v>21</v>
      </c>
      <c r="R161" s="12" t="s">
        <v>20</v>
      </c>
      <c r="S161" s="13" t="s">
        <v>21</v>
      </c>
      <c r="T161" s="13"/>
      <c r="U161" s="13"/>
      <c r="V161" s="14" t="s">
        <v>22</v>
      </c>
      <c r="W161" s="15" t="s">
        <v>23</v>
      </c>
      <c r="X161" s="16" t="s">
        <v>24</v>
      </c>
      <c r="Y161" s="12" t="s">
        <v>20</v>
      </c>
      <c r="Z161" s="11" t="s">
        <v>21</v>
      </c>
      <c r="AA161" s="17"/>
      <c r="AB161" s="11"/>
      <c r="AC161" s="18" t="s">
        <v>19</v>
      </c>
      <c r="AD161" s="18" t="s">
        <v>25</v>
      </c>
      <c r="AE161" s="19" t="s">
        <v>26</v>
      </c>
      <c r="AF161" s="19" t="s">
        <v>27</v>
      </c>
    </row>
    <row r="162" spans="1:32" ht="14.25">
      <c r="A162" s="11" t="s">
        <v>81</v>
      </c>
      <c r="B162" s="31" t="s">
        <v>29</v>
      </c>
      <c r="C162" s="21" t="s">
        <v>72</v>
      </c>
      <c r="D162" s="43"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7"/>
      <c r="M162" s="11"/>
      <c r="N162" s="17">
        <v>0</v>
      </c>
      <c r="O162" s="11">
        <v>0</v>
      </c>
      <c r="P162" s="17">
        <v>0</v>
      </c>
      <c r="Q162" s="11">
        <v>0</v>
      </c>
      <c r="R162" s="11">
        <v>0</v>
      </c>
      <c r="S162" s="11">
        <v>0</v>
      </c>
      <c r="T162" s="11"/>
      <c r="U162" s="11"/>
      <c r="V162" s="23">
        <f>MAX(D162,F162,H162,J162,L162,N162,P162,R162)</f>
        <v>0</v>
      </c>
      <c r="W162" s="24">
        <f>D162+F162+H162+J162+L162+N162+P162+R162</f>
        <v>0</v>
      </c>
      <c r="X162" s="25">
        <f>W162-V162</f>
        <v>0</v>
      </c>
      <c r="Y162" s="17">
        <v>1</v>
      </c>
      <c r="Z162" s="11">
        <v>8</v>
      </c>
      <c r="AA162" s="32"/>
      <c r="AB162" s="33"/>
      <c r="AC162" s="26">
        <f>$E$58+$G$58+$I$58+$K$58+$M$58+$O$58+$Q$58+$S$58+$Z$58+$AB$58</f>
        <v>22</v>
      </c>
      <c r="AD162" s="27">
        <f>E162+G162+I162+K162+M162+O162+Q162+S162+Z162+AB162</f>
        <v>8</v>
      </c>
      <c r="AE162" s="28">
        <f>AD162*100/AC162</f>
        <v>36.36363636363637</v>
      </c>
      <c r="AF162" s="29">
        <f>X162+(Y162+AA162)*1.2</f>
        <v>1.2</v>
      </c>
    </row>
    <row r="163" spans="1:32" ht="14.25">
      <c r="A163" s="11" t="s">
        <v>30</v>
      </c>
      <c r="B163" s="31" t="s">
        <v>33</v>
      </c>
      <c r="C163" s="21" t="s">
        <v>72</v>
      </c>
      <c r="D163" s="43"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7"/>
      <c r="M163" s="11"/>
      <c r="N163" s="17">
        <v>0</v>
      </c>
      <c r="O163" s="11">
        <v>0</v>
      </c>
      <c r="P163" s="17">
        <v>0</v>
      </c>
      <c r="Q163" s="11">
        <v>0</v>
      </c>
      <c r="R163" s="11">
        <v>0</v>
      </c>
      <c r="S163" s="11">
        <v>0</v>
      </c>
      <c r="T163" s="11"/>
      <c r="U163" s="11"/>
      <c r="V163" s="23">
        <f>MAX(D163,F163,H163,J163,L163,N163,P163,R163)</f>
        <v>0</v>
      </c>
      <c r="W163" s="24">
        <f>D163+F163+H163+J163+L163+N163+P163+R163</f>
        <v>0</v>
      </c>
      <c r="X163" s="25">
        <f>W163-V163</f>
        <v>0</v>
      </c>
      <c r="Y163" s="17">
        <v>2</v>
      </c>
      <c r="Z163" s="11">
        <v>8</v>
      </c>
      <c r="AA163" s="32"/>
      <c r="AB163" s="33"/>
      <c r="AC163" s="26">
        <f>$E$58+$G$58+$I$58+$K$58+$M$58+$O$58+$Q$58+$S$58+$Z$58+$AB$58</f>
        <v>22</v>
      </c>
      <c r="AD163" s="27">
        <f>E163+G163+I163+K163+M163+O163+Q163+S163+Z163+AB163</f>
        <v>8</v>
      </c>
      <c r="AE163" s="28">
        <f>AD163*100/AC163</f>
        <v>36.36363636363637</v>
      </c>
      <c r="AF163" s="29">
        <f>X163+(Y163+AA163)*1.2</f>
        <v>2.4</v>
      </c>
    </row>
    <row r="164" spans="1:32" ht="14.25">
      <c r="A164" s="11" t="s">
        <v>32</v>
      </c>
      <c r="B164" s="31" t="s">
        <v>151</v>
      </c>
      <c r="C164" s="21" t="s">
        <v>72</v>
      </c>
      <c r="D164" s="43">
        <v>0</v>
      </c>
      <c r="E164" s="11">
        <v>0</v>
      </c>
      <c r="F164" s="17">
        <v>0</v>
      </c>
      <c r="G164" s="11">
        <v>0</v>
      </c>
      <c r="H164" s="17">
        <v>0</v>
      </c>
      <c r="I164" s="11">
        <v>0</v>
      </c>
      <c r="J164" s="17">
        <v>0</v>
      </c>
      <c r="K164" s="11">
        <v>0</v>
      </c>
      <c r="L164" s="3"/>
      <c r="M164" s="3"/>
      <c r="N164" s="17">
        <v>0</v>
      </c>
      <c r="O164" s="11">
        <v>0</v>
      </c>
      <c r="P164" s="17">
        <v>0</v>
      </c>
      <c r="Q164" s="11">
        <v>0</v>
      </c>
      <c r="R164" s="11">
        <v>0</v>
      </c>
      <c r="S164" s="11">
        <v>0</v>
      </c>
      <c r="T164" s="3"/>
      <c r="U164" s="3"/>
      <c r="V164" s="23">
        <f>MAX(D164,F164,H164,J164,L164,N164,P164,R164)</f>
        <v>0</v>
      </c>
      <c r="W164" s="24">
        <f>D164+F164+H164+J164+L164+N164+P164+R164</f>
        <v>0</v>
      </c>
      <c r="X164" s="25">
        <f>W164-V164</f>
        <v>0</v>
      </c>
      <c r="Y164" s="17">
        <v>3</v>
      </c>
      <c r="Z164" s="11">
        <v>8</v>
      </c>
      <c r="AA164" s="36"/>
      <c r="AB164" s="36"/>
      <c r="AC164" s="26">
        <f>$E$58+$G$58+$I$58+$K$58+$M$58+$O$58+$Q$58+$S$58+$Z$58+$AB$58</f>
        <v>22</v>
      </c>
      <c r="AD164" s="27">
        <f>E164+G164+I164+K164+M164+O164+Q164+S164+Z164+AB164</f>
        <v>8</v>
      </c>
      <c r="AE164" s="28">
        <f>AD164*100/AC164</f>
        <v>36.36363636363637</v>
      </c>
      <c r="AF164" s="29">
        <f>X164+(Y164+AA164)*1.2</f>
        <v>3.5999999999999996</v>
      </c>
    </row>
    <row r="165" spans="1:32" ht="14.25">
      <c r="A165" s="3"/>
      <c r="B165" s="4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0" t="s">
        <v>1</v>
      </c>
      <c r="W165" s="60"/>
      <c r="X165" s="60"/>
      <c r="Y165" s="61" t="s">
        <v>2</v>
      </c>
      <c r="Z165" s="61"/>
      <c r="AA165" s="71"/>
      <c r="AB165" s="71"/>
      <c r="AC165" s="3"/>
      <c r="AD165" s="3"/>
      <c r="AE165" s="6"/>
      <c r="AF165" s="7"/>
    </row>
  </sheetData>
  <sheetProtection selectLockedCells="1" selectUnlockedCells="1"/>
  <mergeCells count="224">
    <mergeCell ref="A160:A161"/>
    <mergeCell ref="B160:B161"/>
    <mergeCell ref="C160:C161"/>
    <mergeCell ref="V165:X165"/>
    <mergeCell ref="Y165:Z165"/>
    <mergeCell ref="AA165:AB165"/>
    <mergeCell ref="P159:Q159"/>
    <mergeCell ref="R159:S159"/>
    <mergeCell ref="V159:X160"/>
    <mergeCell ref="Y159:Z159"/>
    <mergeCell ref="AA159:AB159"/>
    <mergeCell ref="AC159:AF160"/>
    <mergeCell ref="V158:X158"/>
    <mergeCell ref="Y158:Z158"/>
    <mergeCell ref="AA158:AB158"/>
    <mergeCell ref="A159:C159"/>
    <mergeCell ref="D159:E159"/>
    <mergeCell ref="F159:G159"/>
    <mergeCell ref="H159:I159"/>
    <mergeCell ref="J159:K159"/>
    <mergeCell ref="L159:M159"/>
    <mergeCell ref="N159:O159"/>
    <mergeCell ref="A153:AF154"/>
    <mergeCell ref="A155:IV155"/>
    <mergeCell ref="A156:IV156"/>
    <mergeCell ref="V157:X157"/>
    <mergeCell ref="Y157:Z157"/>
    <mergeCell ref="AA157:AB157"/>
    <mergeCell ref="AA146:AB146"/>
    <mergeCell ref="AC146:AF147"/>
    <mergeCell ref="A147:A148"/>
    <mergeCell ref="B147:B148"/>
    <mergeCell ref="C147:C148"/>
    <mergeCell ref="A152:IV152"/>
    <mergeCell ref="L146:M146"/>
    <mergeCell ref="N146:O146"/>
    <mergeCell ref="P146:Q146"/>
    <mergeCell ref="R146:S146"/>
    <mergeCell ref="V146:X147"/>
    <mergeCell ref="Y146:Z146"/>
    <mergeCell ref="AC132:AF133"/>
    <mergeCell ref="A133:A134"/>
    <mergeCell ref="B133:B134"/>
    <mergeCell ref="C133:C134"/>
    <mergeCell ref="A143:AF144"/>
    <mergeCell ref="A146:C146"/>
    <mergeCell ref="D146:E146"/>
    <mergeCell ref="F146:G146"/>
    <mergeCell ref="H146:I146"/>
    <mergeCell ref="J146:K146"/>
    <mergeCell ref="N132:O132"/>
    <mergeCell ref="P132:Q132"/>
    <mergeCell ref="R132:S132"/>
    <mergeCell ref="V132:X133"/>
    <mergeCell ref="Y132:Z132"/>
    <mergeCell ref="AA132:AB132"/>
    <mergeCell ref="A132:C132"/>
    <mergeCell ref="D132:E132"/>
    <mergeCell ref="F132:G132"/>
    <mergeCell ref="H132:I132"/>
    <mergeCell ref="J132:K132"/>
    <mergeCell ref="L132:M132"/>
    <mergeCell ref="AC107:AF108"/>
    <mergeCell ref="A108:A109"/>
    <mergeCell ref="B108:B109"/>
    <mergeCell ref="C108:C109"/>
    <mergeCell ref="A128:AF129"/>
    <mergeCell ref="V131:X131"/>
    <mergeCell ref="Y131:Z131"/>
    <mergeCell ref="AA131:AB131"/>
    <mergeCell ref="N107:O107"/>
    <mergeCell ref="P107:Q107"/>
    <mergeCell ref="R107:S107"/>
    <mergeCell ref="V107:X108"/>
    <mergeCell ref="Y107:Z107"/>
    <mergeCell ref="AA107:AB107"/>
    <mergeCell ref="A107:C107"/>
    <mergeCell ref="D107:E107"/>
    <mergeCell ref="F107:G107"/>
    <mergeCell ref="H107:I107"/>
    <mergeCell ref="J107:K107"/>
    <mergeCell ref="L107:M107"/>
    <mergeCell ref="AC93:AF94"/>
    <mergeCell ref="A94:A95"/>
    <mergeCell ref="B94:B95"/>
    <mergeCell ref="C94:C95"/>
    <mergeCell ref="A103:AF104"/>
    <mergeCell ref="V106:X106"/>
    <mergeCell ref="Y106:Z106"/>
    <mergeCell ref="AA106:AB106"/>
    <mergeCell ref="N93:O93"/>
    <mergeCell ref="P93:Q93"/>
    <mergeCell ref="R93:S93"/>
    <mergeCell ref="V93:X94"/>
    <mergeCell ref="Y93:Z93"/>
    <mergeCell ref="AA93:AB93"/>
    <mergeCell ref="A93:C93"/>
    <mergeCell ref="D93:E93"/>
    <mergeCell ref="F93:G93"/>
    <mergeCell ref="H93:I93"/>
    <mergeCell ref="J93:K93"/>
    <mergeCell ref="L93:M93"/>
    <mergeCell ref="AC78:AF79"/>
    <mergeCell ref="A79:A80"/>
    <mergeCell ref="B79:B80"/>
    <mergeCell ref="C79:C80"/>
    <mergeCell ref="A89:AF90"/>
    <mergeCell ref="V92:X92"/>
    <mergeCell ref="Y92:Z92"/>
    <mergeCell ref="AA92:AB92"/>
    <mergeCell ref="N78:O78"/>
    <mergeCell ref="P78:Q78"/>
    <mergeCell ref="R78:S78"/>
    <mergeCell ref="V78:X79"/>
    <mergeCell ref="Y78:Z78"/>
    <mergeCell ref="AA78:AB78"/>
    <mergeCell ref="A78:C78"/>
    <mergeCell ref="D78:E78"/>
    <mergeCell ref="F78:G78"/>
    <mergeCell ref="H78:I78"/>
    <mergeCell ref="J78:K78"/>
    <mergeCell ref="L78:M78"/>
    <mergeCell ref="A64:A65"/>
    <mergeCell ref="B64:B65"/>
    <mergeCell ref="C64:C65"/>
    <mergeCell ref="A74:AF75"/>
    <mergeCell ref="V77:X77"/>
    <mergeCell ref="Y77:Z77"/>
    <mergeCell ref="AA77:AB77"/>
    <mergeCell ref="N63:O63"/>
    <mergeCell ref="P63:Q63"/>
    <mergeCell ref="V63:X64"/>
    <mergeCell ref="Y63:Z63"/>
    <mergeCell ref="AA63:AB63"/>
    <mergeCell ref="AC63:AF64"/>
    <mergeCell ref="A63:C63"/>
    <mergeCell ref="D63:E63"/>
    <mergeCell ref="F63:G63"/>
    <mergeCell ref="H63:I63"/>
    <mergeCell ref="J63:K63"/>
    <mergeCell ref="L63:M63"/>
    <mergeCell ref="AC57:AF58"/>
    <mergeCell ref="A58:A59"/>
    <mergeCell ref="B58:B59"/>
    <mergeCell ref="C58:C59"/>
    <mergeCell ref="V62:X62"/>
    <mergeCell ref="Y62:Z62"/>
    <mergeCell ref="AA62:AB62"/>
    <mergeCell ref="N57:O57"/>
    <mergeCell ref="P57:Q57"/>
    <mergeCell ref="R57:S57"/>
    <mergeCell ref="V57:X58"/>
    <mergeCell ref="Y57:Z57"/>
    <mergeCell ref="AA57:AB57"/>
    <mergeCell ref="A57:C57"/>
    <mergeCell ref="D57:E57"/>
    <mergeCell ref="F57:G57"/>
    <mergeCell ref="H57:I57"/>
    <mergeCell ref="J57:K57"/>
    <mergeCell ref="L57:M57"/>
    <mergeCell ref="AA43:AB43"/>
    <mergeCell ref="AC43:AF44"/>
    <mergeCell ref="A44:A45"/>
    <mergeCell ref="B44:B45"/>
    <mergeCell ref="C44:C45"/>
    <mergeCell ref="V56:X56"/>
    <mergeCell ref="Y56:Z56"/>
    <mergeCell ref="AA56:AB56"/>
    <mergeCell ref="N43:O43"/>
    <mergeCell ref="P43:Q43"/>
    <mergeCell ref="R43:S43"/>
    <mergeCell ref="T43:U43"/>
    <mergeCell ref="V43:X44"/>
    <mergeCell ref="Y43:Z43"/>
    <mergeCell ref="A40:AF40"/>
    <mergeCell ref="V42:X42"/>
    <mergeCell ref="Y42:Z42"/>
    <mergeCell ref="AA42:AB42"/>
    <mergeCell ref="A43:C43"/>
    <mergeCell ref="D43:E43"/>
    <mergeCell ref="F43:G43"/>
    <mergeCell ref="H43:I43"/>
    <mergeCell ref="J43:K43"/>
    <mergeCell ref="L43:M43"/>
    <mergeCell ref="P33:Q33"/>
    <mergeCell ref="V33:X34"/>
    <mergeCell ref="Y33:Z33"/>
    <mergeCell ref="AA33:AB33"/>
    <mergeCell ref="AC33:AF34"/>
    <mergeCell ref="A34:A35"/>
    <mergeCell ref="B34:B35"/>
    <mergeCell ref="C34:C35"/>
    <mergeCell ref="V32:X32"/>
    <mergeCell ref="Y32:Z32"/>
    <mergeCell ref="AA32:AB32"/>
    <mergeCell ref="A33:C33"/>
    <mergeCell ref="D33:E33"/>
    <mergeCell ref="F33:G33"/>
    <mergeCell ref="H33:I33"/>
    <mergeCell ref="J33:K33"/>
    <mergeCell ref="L33:M33"/>
    <mergeCell ref="N33:O33"/>
    <mergeCell ref="AA4:AB4"/>
    <mergeCell ref="AC4:AF5"/>
    <mergeCell ref="A5:A6"/>
    <mergeCell ref="B5:B6"/>
    <mergeCell ref="C5:C6"/>
    <mergeCell ref="A28:AF30"/>
    <mergeCell ref="N4:O4"/>
    <mergeCell ref="P4:Q4"/>
    <mergeCell ref="R4:S4"/>
    <mergeCell ref="T4:U4"/>
    <mergeCell ref="V4:X5"/>
    <mergeCell ref="Y4:Z4"/>
    <mergeCell ref="A1:AF1"/>
    <mergeCell ref="V3:X3"/>
    <mergeCell ref="Y3:Z3"/>
    <mergeCell ref="AA3:AB3"/>
    <mergeCell ref="A4:C4"/>
    <mergeCell ref="D4:E4"/>
    <mergeCell ref="F4:G4"/>
    <mergeCell ref="H4:I4"/>
    <mergeCell ref="J4:K4"/>
    <mergeCell ref="L4:M4"/>
  </mergeCells>
  <conditionalFormatting sqref="AE16:AE27 AE36:AE38 AE46:AE53 AE60:AE61 AE66:AE71 AE96:AE99 AE112:AE127 AE135:AE142 AE81:AE84 AE101 AE86 AE88 AE7:AE17">
    <cfRule type="cellIs" priority="1" dxfId="34" operator="lessThan" stopIfTrue="1">
      <formula>70</formula>
    </cfRule>
    <cfRule type="cellIs" priority="2" dxfId="35" operator="greaterThan" stopIfTrue="1">
      <formula>70</formula>
    </cfRule>
  </conditionalFormatting>
  <conditionalFormatting sqref="AE149:AE156">
    <cfRule type="cellIs" priority="3" dxfId="34" operator="lessThan" stopIfTrue="1">
      <formula>70</formula>
    </cfRule>
    <cfRule type="cellIs" priority="4" dxfId="35" operator="greaterThan" stopIfTrue="1">
      <formula>70</formula>
    </cfRule>
  </conditionalFormatting>
  <conditionalFormatting sqref="AE85:AE86 AE88">
    <cfRule type="cellIs" priority="5" dxfId="34" operator="lessThan" stopIfTrue="1">
      <formula>70</formula>
    </cfRule>
    <cfRule type="cellIs" priority="6" dxfId="35" operator="greaterThan" stopIfTrue="1">
      <formula>70</formula>
    </cfRule>
  </conditionalFormatting>
  <conditionalFormatting sqref="AE100:AE101">
    <cfRule type="cellIs" priority="7" dxfId="34" operator="lessThan" stopIfTrue="1">
      <formula>70</formula>
    </cfRule>
    <cfRule type="cellIs" priority="8" dxfId="35" operator="greaterThan" stopIfTrue="1">
      <formula>70</formula>
    </cfRule>
  </conditionalFormatting>
  <conditionalFormatting sqref="AE103:AE113">
    <cfRule type="cellIs" priority="9" dxfId="34" operator="lessThan" stopIfTrue="1">
      <formula>70</formula>
    </cfRule>
    <cfRule type="cellIs" priority="10" dxfId="35" operator="greaterThan" stopIfTrue="1">
      <formula>70</formula>
    </cfRule>
  </conditionalFormatting>
  <conditionalFormatting sqref="AE103:AE109">
    <cfRule type="cellIs" priority="11" dxfId="34" operator="lessThan" stopIfTrue="1">
      <formula>70</formula>
    </cfRule>
    <cfRule type="cellIs" priority="12" dxfId="35" operator="greaterThan" stopIfTrue="1">
      <formula>70</formula>
    </cfRule>
  </conditionalFormatting>
  <conditionalFormatting sqref="AE102">
    <cfRule type="cellIs" priority="13" dxfId="34" operator="lessThan" stopIfTrue="1">
      <formula>70</formula>
    </cfRule>
    <cfRule type="cellIs" priority="14" dxfId="35" operator="greaterThan" stopIfTrue="1">
      <formula>70</formula>
    </cfRule>
  </conditionalFormatting>
  <conditionalFormatting sqref="AE102">
    <cfRule type="cellIs" priority="15" dxfId="34" operator="lessThan" stopIfTrue="1">
      <formula>70</formula>
    </cfRule>
    <cfRule type="cellIs" priority="16" dxfId="35" operator="greaterThan" stopIfTrue="1">
      <formula>70</formula>
    </cfRule>
  </conditionalFormatting>
  <conditionalFormatting sqref="BK127">
    <cfRule type="cellIs" priority="17" dxfId="34" operator="lessThan" stopIfTrue="1">
      <formula>70</formula>
    </cfRule>
    <cfRule type="cellIs" priority="18" dxfId="35" operator="greaterThan" stopIfTrue="1">
      <formula>70</formula>
    </cfRule>
  </conditionalFormatting>
  <conditionalFormatting sqref="CQ127">
    <cfRule type="cellIs" priority="19" dxfId="34" operator="lessThan" stopIfTrue="1">
      <formula>70</formula>
    </cfRule>
    <cfRule type="cellIs" priority="20" dxfId="35" operator="greaterThan" stopIfTrue="1">
      <formula>70</formula>
    </cfRule>
  </conditionalFormatting>
  <conditionalFormatting sqref="FC127">
    <cfRule type="cellIs" priority="21" dxfId="34" operator="lessThan" stopIfTrue="1">
      <formula>70</formula>
    </cfRule>
    <cfRule type="cellIs" priority="22" dxfId="35" operator="greaterThan" stopIfTrue="1">
      <formula>70</formula>
    </cfRule>
  </conditionalFormatting>
  <conditionalFormatting sqref="GI127">
    <cfRule type="cellIs" priority="23" dxfId="34" operator="lessThan" stopIfTrue="1">
      <formula>70</formula>
    </cfRule>
    <cfRule type="cellIs" priority="24" dxfId="35" operator="greaterThan" stopIfTrue="1">
      <formula>70</formula>
    </cfRule>
  </conditionalFormatting>
  <conditionalFormatting sqref="HO127">
    <cfRule type="cellIs" priority="25" dxfId="34" operator="lessThan" stopIfTrue="1">
      <formula>70</formula>
    </cfRule>
    <cfRule type="cellIs" priority="26" dxfId="35" operator="greaterThan" stopIfTrue="1">
      <formula>70</formula>
    </cfRule>
  </conditionalFormatting>
  <conditionalFormatting sqref="IU127">
    <cfRule type="cellIs" priority="27" dxfId="34" operator="lessThan" stopIfTrue="1">
      <formula>70</formula>
    </cfRule>
    <cfRule type="cellIs" priority="28" dxfId="35" operator="greaterThan" stopIfTrue="1">
      <formula>70</formula>
    </cfRule>
  </conditionalFormatting>
  <conditionalFormatting sqref="AE87:AE88">
    <cfRule type="cellIs" priority="29" dxfId="34" operator="lessThan" stopIfTrue="1">
      <formula>70</formula>
    </cfRule>
    <cfRule type="cellIs" priority="30" dxfId="35" operator="greaterThan" stopIfTrue="1">
      <formula>70</formula>
    </cfRule>
  </conditionalFormatting>
  <conditionalFormatting sqref="AE87:AE88">
    <cfRule type="cellIs" priority="31" dxfId="34" operator="lessThan" stopIfTrue="1">
      <formula>70</formula>
    </cfRule>
    <cfRule type="cellIs" priority="32" dxfId="35" operator="greaterThan" stopIfTrue="1">
      <formula>70</formula>
    </cfRule>
  </conditionalFormatting>
  <conditionalFormatting sqref="AE162:AE164">
    <cfRule type="cellIs" priority="33" dxfId="34" operator="lessThan" stopIfTrue="1">
      <formula>70</formula>
    </cfRule>
    <cfRule type="cellIs" priority="34" dxfId="35" operator="greaterThan" stopIfTrue="1">
      <formula>70</formula>
    </cfRule>
  </conditionalFormatting>
  <printOptions/>
  <pageMargins left="0.7083333333333334" right="0.7083333333333334" top="0.45416666666666666" bottom="0.45416666666666666" header="0.31527777777777777" footer="0.31527777777777777"/>
  <pageSetup horizontalDpi="300" verticalDpi="300" orientation="landscape" paperSize="77" scale="47"/>
  <headerFooter alignWithMargins="0">
    <oddHeader>&amp;C&amp;10RANKING DA VELA 2022</oddHeader>
    <oddFooter>&amp;L&amp;10Bons Ventos!&amp;R&amp;10Yacht Clube da Bahia  |  CR Bahia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Macedo</dc:creator>
  <cp:keywords/>
  <dc:description/>
  <cp:lastModifiedBy>Igor Costa</cp:lastModifiedBy>
  <cp:lastPrinted>2023-10-05T22:17:50Z</cp:lastPrinted>
  <dcterms:created xsi:type="dcterms:W3CDTF">2017-06-30T21:48:24Z</dcterms:created>
  <dcterms:modified xsi:type="dcterms:W3CDTF">2023-12-17T19:04:28Z</dcterms:modified>
  <cp:category/>
  <cp:version/>
  <cp:contentType/>
  <cp:contentStatus/>
  <cp:revision>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